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C:\Users\osbel\Desktop\"/>
    </mc:Choice>
  </mc:AlternateContent>
  <xr:revisionPtr revIDLastSave="0" documentId="8_{7D678D89-DB3F-4FD9-BABD-8BC1C8422DA5}" xr6:coauthVersionLast="47" xr6:coauthVersionMax="47" xr10:uidLastSave="{00000000-0000-0000-0000-000000000000}"/>
  <bookViews>
    <workbookView xWindow="-120" yWindow="-120" windowWidth="29040" windowHeight="15720" tabRatio="862" activeTab="3" xr2:uid="{00000000-000D-0000-FFFF-FFFF00000000}"/>
  </bookViews>
  <sheets>
    <sheet name="NASLOVNICA" sheetId="15" r:id="rId1"/>
    <sheet name="OPĆI OPIS" sheetId="22" r:id="rId2"/>
    <sheet name="OPĆI UVJETI_GRAĐ" sheetId="37" r:id="rId3"/>
    <sheet name="A_GRAĐ.OBRT.RADOVI" sheetId="1" r:id="rId4"/>
    <sheet name="B_STROJARSTVO" sheetId="43" r:id="rId5"/>
    <sheet name="C_ELEKTROINSTALACIJE" sheetId="44" r:id="rId6"/>
    <sheet name="REKAPITULACIJA" sheetId="42" r:id="rId7"/>
  </sheets>
  <definedNames>
    <definedName name="_xlnm.Print_Titles" localSheetId="3">'A_GRAĐ.OBRT.RADOVI'!$1:$8</definedName>
    <definedName name="_xlnm.Print_Titles" localSheetId="4">B_STROJARSTVO!$1:$8</definedName>
    <definedName name="_xlnm.Print_Titles" localSheetId="5">C_ELEKTROINSTALACIJE!$1:$8</definedName>
    <definedName name="_xlnm.Print_Area" localSheetId="3">'A_GRAĐ.OBRT.RADOVI'!$A$1:$F$89</definedName>
    <definedName name="_xlnm.Print_Area" localSheetId="4">B_STROJARSTVO!$A$1:$F$95</definedName>
    <definedName name="_xlnm.Print_Area" localSheetId="5">C_ELEKTROINSTALACIJE!$A$1:$F$57</definedName>
    <definedName name="_xlnm.Print_Area" localSheetId="0">NASLOVNICA!$A$1:$K$32</definedName>
    <definedName name="_xlnm.Print_Area" localSheetId="1">'OPĆI OPIS'!$A$1:$A$69</definedName>
    <definedName name="_xlnm.Print_Area" localSheetId="2">'OPĆI UVJETI_GRAĐ'!$A$1:$A$17</definedName>
    <definedName name="_xlnm.Print_Area" localSheetId="6">REKAPITULACIJA!$A$1:$F$21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76" i="1" l="1"/>
  <c r="F74" i="1"/>
  <c r="B87" i="1"/>
  <c r="F56" i="1"/>
  <c r="F71" i="1"/>
  <c r="F68" i="1"/>
  <c r="F65" i="1"/>
  <c r="A65" i="1"/>
  <c r="F64" i="1"/>
  <c r="F60" i="1"/>
  <c r="A53" i="1" l="1"/>
  <c r="B14" i="42"/>
  <c r="A14" i="42"/>
  <c r="F55" i="44"/>
  <c r="F53" i="44"/>
  <c r="F51" i="44"/>
  <c r="F49" i="44"/>
  <c r="F47" i="44"/>
  <c r="F45" i="44"/>
  <c r="F43" i="44"/>
  <c r="F41" i="44"/>
  <c r="F39" i="44"/>
  <c r="F37" i="44"/>
  <c r="F35" i="44"/>
  <c r="F33" i="44"/>
  <c r="F31" i="44"/>
  <c r="F29" i="44"/>
  <c r="F27" i="44"/>
  <c r="F25" i="44"/>
  <c r="F23" i="44"/>
  <c r="F21" i="44"/>
  <c r="F19" i="44"/>
  <c r="F17" i="44"/>
  <c r="F15" i="44"/>
  <c r="F13" i="44"/>
  <c r="F11" i="44"/>
  <c r="A11" i="44"/>
  <c r="B57" i="44"/>
  <c r="A2" i="44"/>
  <c r="A1" i="44"/>
  <c r="A87" i="1" l="1"/>
  <c r="F57" i="44"/>
  <c r="F14" i="42" s="1"/>
  <c r="B76" i="1"/>
  <c r="A55" i="1"/>
  <c r="F87" i="1"/>
  <c r="A13" i="44"/>
  <c r="A15" i="44" s="1"/>
  <c r="A58" i="1" l="1"/>
  <c r="A62" i="1" s="1"/>
  <c r="A17" i="44"/>
  <c r="A19" i="44" s="1"/>
  <c r="A67" i="1" l="1"/>
  <c r="A70" i="1" s="1"/>
  <c r="A21" i="44"/>
  <c r="A23" i="44" s="1"/>
  <c r="A25" i="44" s="1"/>
  <c r="A73" i="1" l="1"/>
  <c r="A27" i="44"/>
  <c r="A29" i="44" s="1"/>
  <c r="A31" i="44" l="1"/>
  <c r="A33" i="44" s="1"/>
  <c r="A35" i="44" s="1"/>
  <c r="A37" i="44" s="1"/>
  <c r="A39" i="44" s="1"/>
  <c r="A41" i="44" s="1"/>
  <c r="A43" i="44" s="1"/>
  <c r="A45" i="44" s="1"/>
  <c r="A47" i="44" s="1"/>
  <c r="A49" i="44" s="1"/>
  <c r="A51" i="44" s="1"/>
  <c r="A53" i="44" s="1"/>
  <c r="A55" i="44" s="1"/>
  <c r="F82" i="43" l="1"/>
  <c r="F80" i="43"/>
  <c r="F77" i="43"/>
  <c r="F75" i="43"/>
  <c r="F73" i="43"/>
  <c r="F71" i="43"/>
  <c r="F69" i="43"/>
  <c r="F67" i="43"/>
  <c r="F65" i="43"/>
  <c r="F63" i="43"/>
  <c r="F84" i="43"/>
  <c r="F35" i="43"/>
  <c r="F38" i="43"/>
  <c r="F39" i="43"/>
  <c r="F40" i="43"/>
  <c r="F41" i="43"/>
  <c r="F43" i="43"/>
  <c r="F45" i="43"/>
  <c r="F47" i="43"/>
  <c r="F49" i="43"/>
  <c r="F51" i="43"/>
  <c r="F53" i="43"/>
  <c r="F55" i="43"/>
  <c r="F34" i="43"/>
  <c r="A39" i="43"/>
  <c r="A40" i="43" s="1"/>
  <c r="A41" i="43" s="1"/>
  <c r="A35" i="43"/>
  <c r="F26" i="43"/>
  <c r="F25" i="43"/>
  <c r="F22" i="43"/>
  <c r="F20" i="43"/>
  <c r="A26" i="43"/>
  <c r="F28" i="43" l="1"/>
  <c r="F57" i="43"/>
  <c r="B12" i="42" l="1"/>
  <c r="A12" i="42"/>
  <c r="B10" i="42"/>
  <c r="A10" i="42"/>
  <c r="F20" i="1"/>
  <c r="F17" i="1"/>
  <c r="B95" i="43"/>
  <c r="B93" i="43"/>
  <c r="B91" i="43"/>
  <c r="B89" i="43"/>
  <c r="B87" i="43"/>
  <c r="A60" i="43"/>
  <c r="A93" i="43" s="1"/>
  <c r="A31" i="43"/>
  <c r="F89" i="43"/>
  <c r="A11" i="43"/>
  <c r="A2" i="43"/>
  <c r="A1" i="43"/>
  <c r="B79" i="1"/>
  <c r="B57" i="43" l="1"/>
  <c r="A33" i="43"/>
  <c r="A89" i="43"/>
  <c r="A20" i="43"/>
  <c r="A22" i="43" s="1"/>
  <c r="A24" i="43" s="1"/>
  <c r="F91" i="43"/>
  <c r="F93" i="43"/>
  <c r="B84" i="43"/>
  <c r="A91" i="43"/>
  <c r="B28" i="43"/>
  <c r="A62" i="43"/>
  <c r="B89" i="1"/>
  <c r="B85" i="1"/>
  <c r="A41" i="1"/>
  <c r="F48" i="1"/>
  <c r="A48" i="1"/>
  <c r="F47" i="1"/>
  <c r="A65" i="43" l="1"/>
  <c r="A67" i="43"/>
  <c r="A69" i="43" s="1"/>
  <c r="F50" i="1"/>
  <c r="F85" i="1" s="1"/>
  <c r="B50" i="1"/>
  <c r="A45" i="1"/>
  <c r="A37" i="43"/>
  <c r="F95" i="43"/>
  <c r="F12" i="42" s="1"/>
  <c r="A85" i="1"/>
  <c r="A71" i="43" l="1"/>
  <c r="A73" i="43"/>
  <c r="A75" i="43" s="1"/>
  <c r="A43" i="43"/>
  <c r="A25" i="1"/>
  <c r="A9" i="1"/>
  <c r="A36" i="1"/>
  <c r="F36" i="1"/>
  <c r="F35" i="1"/>
  <c r="F14" i="1"/>
  <c r="F22" i="1" s="1"/>
  <c r="B81" i="1"/>
  <c r="B83" i="1"/>
  <c r="A77" i="43" l="1"/>
  <c r="A79" i="43" s="1"/>
  <c r="A82" i="43" s="1"/>
  <c r="B38" i="1"/>
  <c r="A27" i="1"/>
  <c r="A13" i="1"/>
  <c r="A16" i="1" s="1"/>
  <c r="F38" i="1"/>
  <c r="F83" i="1" s="1"/>
  <c r="A45" i="43"/>
  <c r="A47" i="43" s="1"/>
  <c r="A49" i="43" s="1"/>
  <c r="F81" i="1"/>
  <c r="F89" i="1" l="1"/>
  <c r="F10" i="42" s="1"/>
  <c r="A19" i="1"/>
  <c r="A51" i="43"/>
  <c r="A53" i="43" s="1"/>
  <c r="A55" i="43" s="1"/>
  <c r="A2" i="42" l="1"/>
  <c r="A1" i="42"/>
  <c r="A1" i="1" l="1"/>
  <c r="A2" i="1" l="1"/>
  <c r="F17" i="42" l="1"/>
  <c r="F19" i="42"/>
  <c r="F21" i="42" l="1"/>
  <c r="A10" i="37"/>
  <c r="A4" i="37"/>
  <c r="A81" i="1"/>
  <c r="B22" i="1"/>
  <c r="A83" i="1" l="1"/>
</calcChain>
</file>

<file path=xl/sharedStrings.xml><?xml version="1.0" encoding="utf-8"?>
<sst xmlns="http://schemas.openxmlformats.org/spreadsheetml/2006/main" count="293" uniqueCount="212">
  <si>
    <t>Br.st.</t>
  </si>
  <si>
    <t>Jed. mjere</t>
  </si>
  <si>
    <t>Količina</t>
  </si>
  <si>
    <t xml:space="preserve">Jedinična cijena </t>
  </si>
  <si>
    <t xml:space="preserve">SADRŽAJ STAVKE </t>
  </si>
  <si>
    <t>TROŠKOVNIK RADOVA</t>
  </si>
  <si>
    <t>A.</t>
  </si>
  <si>
    <t>UKUPNO</t>
  </si>
  <si>
    <t xml:space="preserve">INVESTITOR: </t>
  </si>
  <si>
    <t xml:space="preserve">GRAĐEVINA: </t>
  </si>
  <si>
    <t>OPĆI OPIS UZ TROŠKOVNIK</t>
  </si>
  <si>
    <t>Prilikom izvođenja radova posebnu pažnju posvetiti kontroli i osiguranju kvalitete izvedenih radova. Ovim programom dati su kriteriji kvalitete kako za radove tako i za ugrađene materijale. 
Svi materijali za ugradbu i postavu na građevini smiju biti dopremljeni na gradilište samo uz važeća uvjerenja (atesti ili certifikati) ovlaštene institucije za ispitivanje kvalitete materijala izdane u skladu s važećim propisima, standardima i zahtjevima iz ovog projekta, te da odgovaraju propisanim osobinama.</t>
  </si>
  <si>
    <t>Ukoliko su u troškovniku propisani sistemi materijala za izvođenje pojedinih radova ( npr. hidroizolacije) treba ih izvesti prema uputama proizvođača, i to osposobljeni izvođači za pojedine vrste radova i specifične materijale.</t>
  </si>
  <si>
    <t>Sve radove izvesti od materijala propisane kvalitete prema nacrtima, opisu, detaljima, pismenim nalozima, ali sve u okviru ponuđene jedinične cijene. Sve štete učinjene prigodom rada na vlastitim ili tuđim radovima i materijalima uklonit će se na račun počinitelja. Svi nekvalitetni radovi i materijali otklonit će se i zamijeniti ispravnima bez bilo kakve obveze za odštetu od strane investitora.</t>
  </si>
  <si>
    <t xml:space="preserve">Jedinična cijena sadrži sve nabrojeno kod opisa pojedine grupe radova te se na taj način vrši i obračun istih. </t>
  </si>
  <si>
    <t>Sve mjere i kote iz projekta provjeriti u naravi.</t>
  </si>
  <si>
    <t>Izvođač radova dužan je prije početka radova kontrolirati kote postojećeg terena i objekta. Ukoliko se ukažu eventualne nejednakosti između projekta i stanja na gradilištu, izvođač radova dužan je blagovremeno o tome obavijestiti investitora i projektanta i zatražiti pojedina objašnjenja.</t>
  </si>
  <si>
    <t>Sva kontrola vrši se bez posebne naplate. Jediničnom cijenom treba obuhvatiti sve elemente navedene kako slijedi:</t>
  </si>
  <si>
    <t>a) Materijal</t>
  </si>
  <si>
    <t>Pod materijalom podrazumijevaju se svi materijali koji sudjeluju u radnom procesu: kako osnovni materijali, tako i materijali koji ne spadaju u finalni produkt već su samo kao pomoćni.</t>
  </si>
  <si>
    <t>U cijenu je također uključeno i davanje potrebnih uzoraka kod nekih materijala (prema zahtjevu investitora), te svi potrebni certifikati (atesti). Uzorke dostaviti projektantu na uvid i pismeni odabir najmanje 30 dana prije ugradbe.</t>
  </si>
  <si>
    <t>b) Rad</t>
  </si>
  <si>
    <t>U kalkulaciju treba uključiti sav rad, kako glavni, tako i pomoćni, te sav unutrašnji transport (kako horizontalni tako i vertikalni).</t>
  </si>
  <si>
    <t>Ujedno treba uključiti i rad oko zaštite gotovih konstrukcija i dijelova objekta od štetnog atmosferskog utjecaja vrućine, hladnoće i sličnog.</t>
  </si>
  <si>
    <t>c) Izmjere</t>
  </si>
  <si>
    <t>Ukoliko nije u pojedinoj stavci dan način rada, ima se izvođač u svemu pridržavati propisa HRN-a za pojedinu vrstu rada, prosječnih normativa u građevinarstvu, uputa proizvođača materijala koji se upotrebljava ili ugrađuje, te uputa nadzorne službe naručitelja.</t>
  </si>
  <si>
    <t>Građevinska knjiga, za sve izvedene radove, treba prilikom izrade situacija biti priložena.</t>
  </si>
  <si>
    <t xml:space="preserve">Građevinska knjiga sadrži sve nacrte, skice i dokaznice za izvedene radove, koji su ujedno i prilog situaciji. </t>
  </si>
  <si>
    <t>Samo potpisana građevinska knjiga, ovjerena od strane nadzorne službe naručitelja, bit će podloga za izradu situacije.</t>
  </si>
  <si>
    <t>d) Zimski i ljetni rad</t>
  </si>
  <si>
    <t>Zimski ili ljetni rad nije osnova za potraživanje dodatne naknade.</t>
  </si>
  <si>
    <t>Za vrijeme zimskih, odnosno ljetnih razdoblja izvođač mora poduzeti sve propisane mjere zaštite izvedenih radova od visokih ili niskih temperatura.</t>
  </si>
  <si>
    <t>U slučaju eventualno nastalih šteta (smrzavanja dijelova) izvođač ih ima otkloniti bez bilo kakve naplate. Ukoliko je temperatura niža od temperature pri kojoj je dozvoljen dotični rad, izvođač snosi punu odgovornost za ispravnost i kvalitetu izvedenog posla.</t>
  </si>
  <si>
    <t>Analogno vrijedi i za zaštitu radova tijekom ljeta od prebrzog sušenja uslijed visoke temperature.</t>
  </si>
  <si>
    <t>e) Cijene</t>
  </si>
  <si>
    <t>U jediničnu cijenu rada izvođač treba obuhvatiti i slijedeće radove, koji se neće zasebno platiti kao naknadni rad, i to:</t>
  </si>
  <si>
    <t>- čišćenje ugrađenih elemenata od žbuke i sl.;</t>
  </si>
  <si>
    <t>- sva ispitivanja materijala i ishođenje atesta (certifikata);</t>
  </si>
  <si>
    <t>- čuvanje radilišta i gradilišta;</t>
  </si>
  <si>
    <t>Posebne naplate po navedenim radovima neće se posebno priznati, jer sve gore navedeno mora  biti uključeno u jediničnu cijenu.</t>
  </si>
  <si>
    <t>Prema ovom uvodu, opisu stavaka i grupi radova treba sastaviti jediničnu cijenu za svaku stavku troškovnika.</t>
  </si>
  <si>
    <t>f) Skele</t>
  </si>
  <si>
    <t>Sve vrste radnih skela, bez obzira na visinu, ulaze u jediničnu cijenu dotičnog rada (osim za fasaderske radove, gdje je posebno specificirana).</t>
  </si>
  <si>
    <t>g) Ponude</t>
  </si>
  <si>
    <t>Pod dobavom se podrazumijeva sav glavni (osnovni) materijal, sa svim transportima (fco gradilište, bez obzira na prijevozno sredstvo, svi utovari i istovari) i zavisnim troškovima.</t>
  </si>
  <si>
    <t>Pod ugradbom se podrazumijeva sav rad potreban za ugradbu, sa svim pomoćnim i veznim materijalima (ljepila, mortovi, vijci, kitovi i sl.), sav unutrašnji transport, te ostalo navedeno pod odrednicom.</t>
  </si>
  <si>
    <t>h) Ostalo</t>
  </si>
  <si>
    <t>U jedinične cijene stavki imaju biti uračunati svi radovi i potrebni materijali (eventualno ne specificirani posebno u samom troškovniku), a koji su (prema uzancama struke i pravilima dobrog zanata) potrebni za potpuno dovršenje građevine, tj. dovođenje u stanje "potpuno spremno za uporabu".</t>
  </si>
  <si>
    <t>Svi takvi radovi imaju biti uračunati u jedinične cijene, tj. neće se posebno plaćati.</t>
  </si>
  <si>
    <t>Obveza je izvođača provjeriti količine potrebnih materijala (prema projektu; nacrtima, detaljima, izmjeri i stanju na gradilištu i sl.), te naručiti i dobaviti potreban materijal prema vlastitom izračunu, izmjeri, procjeni i stvarnom stanju na gradilištu (ne prema količinama iz ovog troškovnika).</t>
  </si>
  <si>
    <t>Ovaj "Opći opis uz troškovnik" i svi "Opći uvjeti" (obračunsko-tehnički uvjeti i specifikacije) uz pojedine radove sastavni su dio troškovnika.</t>
  </si>
  <si>
    <r>
      <rPr>
        <b/>
        <u/>
        <sz val="12"/>
        <rFont val="Calibri"/>
        <family val="2"/>
        <charset val="238"/>
      </rPr>
      <t>NAPOMENA:</t>
    </r>
    <r>
      <rPr>
        <b/>
        <sz val="12"/>
        <rFont val="Calibri"/>
        <family val="2"/>
        <charset val="238"/>
      </rPr>
      <t xml:space="preserve"> U ovom troškovniku sve nacionalne norme jednakovrijedne su europskim normama, tj. jedne ne isključuju druge.</t>
    </r>
  </si>
  <si>
    <t>Nacrti, detalji, Program osiguranja kontrole i kvalitete i ovaj troškovnik sa općim uvjetima čine cjelinu projekta.</t>
  </si>
  <si>
    <t>OPĆI UVJETI GRAĐEVINSKO - OBRTNIČKIH RADOVA</t>
  </si>
  <si>
    <t>m²</t>
  </si>
  <si>
    <t>a)</t>
  </si>
  <si>
    <t>Sve radove na demontaži i rušenju potrebno je organizirati na siguran način i u dogovoru s korisnikom prostora. Sav upotrebljiv materijal odložiti na mjesto koje odredi Investitor. Svim demontažama, obijanjima žbuke i probijanjima treba pristupiti pažljivo i to u pravilu s ručnim alatima. Nakon provedenih pripremnih radova, rušenja na građevini vrši se prema unaprijed utvrđenom redoslijedu dogovorenom s nadzornim inženjerom.</t>
  </si>
  <si>
    <t xml:space="preserve">Obračun otpadnog materijala priznaje se u sraslom stanju. </t>
  </si>
  <si>
    <t>Ako izvođač kod izvedbe ovih  radova naiđe na nepredviđene radove treba odmah o tome  obavijestiti nadzornog inženjera.</t>
  </si>
  <si>
    <t>PDV 25% (€):</t>
  </si>
  <si>
    <t>SVEUKUPNO S PDV-om (€):</t>
  </si>
  <si>
    <t>RADOVI DEMONTAŽE, RAZGRADNJE I UKLANJANJA</t>
  </si>
  <si>
    <t xml:space="preserve">- organizaciju prostorija i uvjeta zaštite na radu, zaštite od požara, te komfora i higijene zaposlenih; </t>
  </si>
  <si>
    <t>- kompletnu režiju gradilišta uključujući dizalice, mostove, mehanizaciju i sl.;</t>
  </si>
  <si>
    <t>U cijenu je uključena i cijena transportnih troškova bez obzira na prijevozno sredstvo, sa svim prijenosima, utovarima i istovarima, te podizanjima na mjesto ugradbe, kao i uskladištenje i čuvanje na gradilištu od uništenja (prebacivanje, zaštita i sl.).</t>
  </si>
  <si>
    <t xml:space="preserve">Jedinične cijene primjenjivat će se na izvedene količine bez obzira u kojem postotku iste odstupaju od količine u troškovniku. Izvedeni radovi moraju u cijelosti odgovarati opisu u troškovniku, a u tu svrhu investitor može tražiti prije početka radova uzorke te izvedeni radovi moraju istima u cijelosti odgovarati.  </t>
  </si>
  <si>
    <t>Izvođač radova mora se gornjih navoda strogo pridržavati kako bi se postigla zahtijevana kvaliteta izvođenja radova. Ukoliko izvođač radova ipak dopremi na građevinu materijal bez odgovarajućeg certifikata o kvaliteti materijala, dužan je prije ugradbe dopremljenog materijala o svom trošku dobaviti propisana uvjerenja o kvaliteti. Ukoliko spomenutim standardima ili tehničkim propisima nisu utvrđeni boja, veličina, sastav, zrnatost, čvrstoća, specifična težina, toplinska, zvučna i difuzna vidljivost ili druge fizikalne ili kemijske karakteristike materijala, izvođač radova je obvezan po nalogu projektanta ili nadzornog inženjera, kao i po nalogu investitora ugraditi materijal odgovarajućih osobina uobičajenih za odnosni materijal.</t>
  </si>
  <si>
    <t>- ogradu gradilišta i zaštitnu skelu iznad ulaza;</t>
  </si>
  <si>
    <t>- osiguranje radova kod osiguravajućeg društva.</t>
  </si>
  <si>
    <t xml:space="preserve">- uskladištenje materijala i elemenata za obrtničke i instalaterske radove do njihove ugradbe; </t>
  </si>
  <si>
    <t>- najamne troškove za posuđenu mehanizaciju, koju izvođač sam ne posjeduje, a potrebna je pri izvođenju radova;</t>
  </si>
  <si>
    <t>- izrada i postava gradilišne table;</t>
  </si>
  <si>
    <t>- izrada privremenog deponija;</t>
  </si>
  <si>
    <t>-  izrada privremenih priključaka gradilišta, sve troškove utroška vode, električne energije i svih drugih energenata za potrebe gradilišta, do uspješne primopredaje investitoru;</t>
  </si>
  <si>
    <t>- uređenje gradilišta po završetku rada, s otklanjanjem i odvozom otpadaka, šute, ostataka građevinskog materijala, inventara, pomoćnih objekata i sl., s planiranjem terena na relativnu točnost od ± 3 cm;</t>
  </si>
  <si>
    <t>- čišćenje gradilišta tijekom radova i završno čišćenje građevine ili dijela građevine u kojem je vršen zahvat, nakon završetka svih radova;</t>
  </si>
  <si>
    <t>Jediničnom cijenom izvođač treba obuhvatiti sve potrebne radnje za demontažu, rušenje, razgradnju, odnosno obijanja sa svim prijenosima do prijevoznih sredstava, skladišta ili privremene deponije otpadnog materijala i  odvozom na reciklažno dvorište za građevni ili EE otpad s plaćanjem svih naknada zbrinjavanja (ako u stavci nije drugačije navedeno). U jediničnu cijenu uključiti faktor rastresitosti - priznaje se količina u sraslom stanju.</t>
  </si>
  <si>
    <t>Jediničnom cijenom izvođač treba obuhvatiti sve potrebne radnje za demontažu, rušenje, razgradnju, odnosno obijanja sa svim prijenosima do prijevoznih sredstava, skladišta ili privremene deponije otpadnog materijala i  odvozom na reciklažno dvorište za građevni ili EE otpad s plaćanjem svih naknada zbrinjavanja.</t>
  </si>
  <si>
    <t>Sva potrebna čišćenja, kod svih građevinskih i obrtničkih radova, u tijeku izvođenja, dnevno (nakon završetka rada) uključiti u jedinične cijene stavki, tj. neće se posebno plaćati.</t>
  </si>
  <si>
    <t>OSNOVNA ŠKOLA PAVAO BELAS</t>
  </si>
  <si>
    <t>ULICA ILIJE GREGORIĆA 28, BRDOVEC</t>
  </si>
  <si>
    <t>OIB: 84055768255</t>
  </si>
  <si>
    <t>k.č.br. 633/3, MB 335665 k.o. BRDOVEC</t>
  </si>
  <si>
    <t>kompl.</t>
  </si>
  <si>
    <t>Tesarski radovi moraju biti izvedeni po važećim propisima u skladu s obaveznim hrvatskim normativima, a drvo u pogledu dimenzije i kvalitete odgovarati sljedećim HRN-ovima:</t>
  </si>
  <si>
    <t>1. okruglo tehničko drvo HRN D.B1.024, D.B1.025 ili jednakovrijedno</t>
  </si>
  <si>
    <t>2. tesano crnogorično drvo HRN D.B.7.020 ili jednakovrijedno</t>
  </si>
  <si>
    <t>3. rezano crnogorično drvo HRN D.C1.040, D.C1.041 ili jednakovrijedno</t>
  </si>
  <si>
    <t>Drvena konstrukcija izvodi se od crnogoričnog drveta druge klase s maksimalnom vlažnošću od 18%. Izvođenje mora biti u skladu sa standardom U.C.9.200 ili jednakovrijedno.</t>
  </si>
  <si>
    <t>Zaštitu drvene konstrukcije od atmosferskih utjecaja izvesti premazom  koji ima ujedno fungicidna i hidrofobna svojstva. Osiguranje od požara treba biti u skladu sa „Zakonom o zaštiti od požara“ i pratećim propisima na tom području.</t>
  </si>
  <si>
    <t>Sve metalne dijelove drvene konstrukcije zaštititi cinčanjem odnosno odgovarajućim premazima prema Pravilniku o tehničkim mjerama i uvjetima za zaštitu čeličnih konstrukcija od korozije (Sl. 32/70)</t>
  </si>
  <si>
    <t>kom.</t>
  </si>
  <si>
    <t>SVEUKUPNA REKAPITULACIJA</t>
  </si>
  <si>
    <t/>
  </si>
  <si>
    <t>UKUPNO (€):</t>
  </si>
  <si>
    <t xml:space="preserve"> </t>
  </si>
  <si>
    <t>PREUREĐENJE ŠKOLSKOG HOLA OSNOVNE ŠKOLE PAVAO BELAS</t>
  </si>
  <si>
    <t>DEMONTAŽA SPUŠTENOG STROPA</t>
  </si>
  <si>
    <t>GIPS-KARTONSKI RADOVI</t>
  </si>
  <si>
    <t>PREGRADNI ZID</t>
  </si>
  <si>
    <t>Dobava materijala i izvedba pregradnoga zida od gipskartonskih ploča.</t>
  </si>
  <si>
    <t>Zid se sastoji od slijedećih slojeva:</t>
  </si>
  <si>
    <t>- dvostruka gipskartonska ploča 2x1,25 cm,</t>
  </si>
  <si>
    <t>- metalna potkonstrukcija iz odgovarajućih tipskih čeličnih pocinčanih profila CW (debljina lima 0,6 mm) u dva reda međusobno odvojena elastičnim podlošcima, ispunjena mineralnom vunom klase negorivosti A1 prema HRN EN 13501-1 ili jednakovrijedno.</t>
  </si>
  <si>
    <t>Minimalna vrijednost zvučne izolacije pregradnog zida Rw = 52 dB.</t>
  </si>
  <si>
    <t>Stavkom su obuhvaćeni svi potrebni radovi (kvalitetna obrada reški i sl.).</t>
  </si>
  <si>
    <t>Završno bojanje polidisperzivnom bojom uključeno u cijenu.</t>
  </si>
  <si>
    <t>gipskartonske ploče, ukupne debljine zida d=12,5 cm</t>
  </si>
  <si>
    <t xml:space="preserve">Pažljiva razgradnja spuštenog stropa od GK ploča u holu prizemlja. Strop na visini cca 260 cm od poda. </t>
  </si>
  <si>
    <t xml:space="preserve">DEMONTAŽA ISPUNE PROZORA </t>
  </si>
  <si>
    <t>gipskartonske ploče, ukupne debljine zida d=15,0 cm</t>
  </si>
  <si>
    <t>GRAĐEVINSKO - OBRTNIČKI RADOVI</t>
  </si>
  <si>
    <t>UNUTARNJA DRVENA STOLARIJA</t>
  </si>
  <si>
    <t xml:space="preserve">Izrada, dobava i ugradnja unutarnje drvene stolarije. Dovratnik od sendvich panela, debljine 4 cm. Vratna krila puna, debljine 4 cm, ovješena na 4 panta, s podnom podiznom brtvom. Sva vrata opremljena su kvakom, bravom s cilindrom i zidnim odbojnikom. Dovratnici su sveobuhvatni. Vrata se liče poliuretanskim bojama (RAL 9010). Minimalna vrijednost zvučne izolacije Rw = 30 dB. </t>
  </si>
  <si>
    <t xml:space="preserve">UNUTRAŠNJA STOLARIJA </t>
  </si>
  <si>
    <t>Prilikom izvedbe stolarskih radova opisanih ovim troškovnikom izvođač radova mora se pridržavati svih uvjeta i opisa iz troškovnika kao i važećih propisa. Prije izrade stolarije i bravarije izvođač je dužan izvršiti pojedinačne izmjere na građevini i prema tim izmjerama izraditi novu stolariju.</t>
  </si>
  <si>
    <t>- POZ 1, VRATA, dim. 110x220 cm - kut otvaranja vrata 180°</t>
  </si>
  <si>
    <t>- POZ 2, VRATA, dim. 100x220 cm</t>
  </si>
  <si>
    <t>DEMONTAŽA STAKLENE STIJENE</t>
  </si>
  <si>
    <t>Pažljiva demontaža unutrašnje aluminijske staklene stijene dim. 645x300 cm i deponiranje na privremenu deponiju radi naknadne ugradnje.</t>
  </si>
  <si>
    <t>NAPOMENA: U svaku stavku ove specifikacije uključena je dobava na mjesto ugradnje, kompletna montaža do potpune pogonske gotovosti (uključivo sitni potrošni materijal neophodan za montažu specificirane opreme, cijevni oslonci, konzole, nosači, ovjesi i slično),  hladna i topla tlačna proba, uz pisano izvješće o uspješno obavljenim tlačnim probama, puštanje u pogon, balansiranje sustava, testiranje, postizanje radnih parametara, sve do potpune funkcionalnosti. Uključivo sva potrebna mjerenja sustava, uključivo mjerenja od strane ovlaštenih institucija, te izrada radioničke dokumentacije za nestandardnu opremu. Ista obuhvaća sva eventualno potrebna postolja, konzole, nosače, uključivo statički proračun ukoliko je isti potreban. Odnošenje nefunkcionalnog, oštećenog, dotrajalog demontiranog materijala i opreme na zakonom predviđeni deponij, te skladištenje ispravnog materijala, opreme cijevi i kanala do ponovne montaže.  Uključivo i natpisne pločice na kanalima i cijevima, te izrada uputstava za rukovanje instalacijom. Izrada projekta izvedenog stanja te pribavljanje i izrada sve potrebne dokumentacije za tehnički pregled.</t>
  </si>
  <si>
    <t>B.</t>
  </si>
  <si>
    <t>STROJARSKE INSTALACIJE</t>
  </si>
  <si>
    <t>TROŠKOVNIK STROJARSKIH INSTALACIJA</t>
  </si>
  <si>
    <t>TROŠKOVNIK GRAĐEVINSKO - OBRTNIČKIH RADOVA</t>
  </si>
  <si>
    <t>DEMONTAŽA</t>
  </si>
  <si>
    <t>OPASKE:</t>
  </si>
  <si>
    <t>- Pripremno demontažne radove potrebno je obavljati pažljivo, uz provođenje svih mjera zaštite na radu i zaštite od požara, kako ne bi došlo do nepotrebnih oštećenja i situacija opasnih po život i zdravlje ljudi.</t>
  </si>
  <si>
    <t>- Prilikom demontažnih radova posebno obratiti pozornost na mogućnost procurijevanja iz demontiranih instalacija radi sprječavanja plavljenja prostora.</t>
  </si>
  <si>
    <t>- Transportne troškove utovara na kamion te odvoza demontirane opreme koja se više ne koristi u novoprojektiranom rješenju izvan lokacije gradilišta, snosi izvođač.</t>
  </si>
  <si>
    <t>- Prije nuđenja demontažnih radova preporuča se pregled budućeg gradilišta od strane ponuđača radi detaljnog sagledavanja postojećeg stanja na samoj građevini i mogućnosti procjene opsega posla.</t>
  </si>
  <si>
    <t>Demontažnim radovima obuhvaća se oprema i radovi kako slijedi:</t>
  </si>
  <si>
    <t>Pražnjenje postojećeg cijevnog razvoda</t>
  </si>
  <si>
    <t>Demontaža i skladištenje postojećih radijatori koji se ne koriste u novoprojektiranom rješenju</t>
  </si>
  <si>
    <t>Demontaža i uklanjanje postojećeg cijevnog razvoda</t>
  </si>
  <si>
    <t>DN15</t>
  </si>
  <si>
    <t>m'</t>
  </si>
  <si>
    <t>DN20</t>
  </si>
  <si>
    <t>INSTALACIJA GRIJANJA</t>
  </si>
  <si>
    <t>Čelične bešavne cijevi prema DIN 2440 ili jednakovrijedno, uključivo svi fazonski komadi, koljena, redukcije, spojnice i slično, sljedećih dimenzija:</t>
  </si>
  <si>
    <t>Pločasti aluminijski radijator, bočni priključak</t>
  </si>
  <si>
    <t>640x576, Qgr=728W</t>
  </si>
  <si>
    <t>1280x576, Qgr=1456W</t>
  </si>
  <si>
    <t>1360x576, Qgr=1547W</t>
  </si>
  <si>
    <t>1440x576, Qgr=1638W</t>
  </si>
  <si>
    <t xml:space="preserve">Termostatski radijatorski ventil s prednamještanjem za dvocjevne sustave toplovodnog grijanja sa prisilnom cirkulacijom i normalnom temperaturnom razlikom povratnog i polaznog voda s prednamještanjem. Spoj na termostatsku glavu preko navojnog priključka M 30x1,5. Aksijalni radijatorski termostatski ventil, priključak 1/2", izvedba aksijalni. </t>
  </si>
  <si>
    <t>Termostatska glava M 30 x 1,5 mm</t>
  </si>
  <si>
    <t>Radijatorska prigušnica, unutarnji navoj, DN15 - 1/2". Materijal: mesing. Površina: niklano. Kvs-vrijednost: 1,7.Veličina: DN 15.Model: kutna izvedba. Max. tlak: PN 10.max. temperatura: 120 °C</t>
  </si>
  <si>
    <t xml:space="preserve">Demontaža, te ponovna montaža postojećeg radijatora, koji se izmiče zbog prenamjene prostorije. </t>
  </si>
  <si>
    <t>Izrada spoja novorprojektiranog cjevododa na postojeću cijevnu mrežu</t>
  </si>
  <si>
    <t>Ugradnja navedene opreme do potpune funkcionalnosti.</t>
  </si>
  <si>
    <t>Punjenje novoprojektirano i postojećeg cijevnog razvoda</t>
  </si>
  <si>
    <t>INSTALACIJA VENTILACIJE</t>
  </si>
  <si>
    <t xml:space="preserve">Dobava i montaža odsisnog/dobavnog ventilatora. </t>
  </si>
  <si>
    <t>Vz=350m3/h; dp=200Pa
Nel=100W/230V/50Hz/1f
Priključak= ∅160
m=17,2kg; Lp=37dB(A)
Oprema:
REE 1 Speed Control</t>
  </si>
  <si>
    <t>Dobava i montaža cijevnog rekuperatora
Vz=60m3//h; ∅160mm
Nel=20W/230V/50Hz/1f
Lp=36,7dB(A)
∅xL=160x495mm
Dimenzije prednje maske (dxšxv)=205x215x62mm</t>
  </si>
  <si>
    <t>Ventilacijska rešetka-DOBAVA 
Dimenzija rešetke: 325x75mm</t>
  </si>
  <si>
    <t>Ventilacijska rešetka-ODSIS 
Dimenzija rešetke: 325x75mm</t>
  </si>
  <si>
    <t>Fasadna žaluzina 
200x200mm
Priključak= ∅160mm</t>
  </si>
  <si>
    <t>Ventilacijski kanal za razvod zraka, izrađenih iz pocinčane limene spiro cijevi, prema HRN EN 1506 ili jednakovrijedno. Uključujući montažni i materijal za brtvljenje, te fazonske komade i kanalske nastavke. Oznaka za narudžbu:</t>
  </si>
  <si>
    <t>kg</t>
  </si>
  <si>
    <t>Izrada postolja, konzola i ovjesa za klima kanale iz pocinčanih čeličnih profila</t>
  </si>
  <si>
    <t>Dobava i montaža cijevnog grijača
Vz=350m3/h;  
Tizl=22°C; dp=1,7kPa
Nel=5kW/400V/50Hz/3f
Priključak= ∅160
DxŠ=375x232mm
Oprema:
Room Controller
TG-K330 Duct Sensor 0-30°C</t>
  </si>
  <si>
    <t>TOPLINSKA IZOLACIJA: razred Bs3, d00, prema HRN EN 13501), odabranom prema članku 30. Pravilnika o tehničkim normativima za ventilacijske ili klimatizacijske sustave (SL 38/89) ili jednakovrijedno.</t>
  </si>
  <si>
    <t>s=30 mm</t>
  </si>
  <si>
    <t>Demontaža staklene ispune prozorskog krila, 90x75 cm.</t>
  </si>
  <si>
    <t>NAPOMENA: Cijena stavki mora sadržavati i sve pripremne i završne radove kao što su rezanje utora i kanala za cijevi i vodove, otvora za razdjelnice, proboja, obrade kanala i utora te zatvaranje. Ponuđač je obvezan osigurati gradilište od pristupa neovlaštenih osoba zbog mogućih ozljeda te sudionike građenja i opremu tijekom perioda građenja do predaje izvedenih radova korisniku.</t>
  </si>
  <si>
    <t>TROŠKOVNIK ELEKTROINSTALACIJA</t>
  </si>
  <si>
    <t>ELEKTROINSTALACIJE</t>
  </si>
  <si>
    <t>Demontaža postojeće rasvjete sa dijela stropa unutar prostora u kojem će se vršiti preuređenje, te predaja investitoru</t>
  </si>
  <si>
    <t>Demontaža postojećih WiFi access pointa sa dijela stropa unutar prostora u kojem će se vršiti preuređenje, pohranjivanje i zaštita, te ponovno montiranje na iste pozicije nakon izvršenih građevinskih radova</t>
  </si>
  <si>
    <t>Demontaža postojećih elemenata vatrodojave (javljači, sirene) sa dijela stropa unutar prostora u kojem će se vršiti preuređenje, pohranjivanje i zaštita, te ponovno montiranje na iste pozicije nakon izvršenih građevinskih radova</t>
  </si>
  <si>
    <t>Dobava, montaža i spajanje nadgradne LED svjetiljke, kućište od čelika, dimenzija 595x595x40(±5%), pokrov od akrilata, snaga svjetiljke maksimalno 34W, svjetlosni tok svjetiljke minimalno 4100lm, energetske učinkovitosti minimalno 120lm/W, korelirana temperatura nijanse bijelog svjetla 4000K, indeks uzvrata boje minimalno 80, IP 20/40, IK02, temperaturno područje rada od -10˚C do +35˚C,  svjetiljka treba imati ENEC certifikat i izjavu za potvrđivanje CE znaka, životni vijek minimalno 50.000 sati pri 80% svjetlosnog toka</t>
  </si>
  <si>
    <t>Dobava, montaža i spajanje nadgradne LED svjetiljke, čelično kućište, dimenzija 53x200x1200 (±5%), polikarbonatni pokrov, mikroprizmatične leće, UGR&lt;19, snaga svjetiljke maksimalno 23W, svjetlosni tok svjetiljke minimalno 3600lm, energetske učinkovitosti 156 lm/W, korelirana temperatura nijanse bijelog svjetla 4000K, indeks uzvrata boje minimalno 80, IP 20/44, IK03, temperaturno područje rada od -10˚C do +40˚C,  svjetiljka treba imati ENEC certifikat i izjavu za potvrđivanje CE znaka, životni vijek minimalno 50.000 sati pri 90% svjetlosnog toka</t>
  </si>
  <si>
    <t>Dobava, montaža i spajanje ovjesne LED svjetiljke, kućište od aluminija, dimenzija 1128x70x70 (±5%), čelični reflektor, pokrov polikarbonat UGR&lt;19, snaga svjetiljke maksimalno 30W, svjetlosni tok svjetiljke minimalno 4000lm, energetske učinkovitosti minimalno 133lm/W, korelirana temperatura nijanse bijelog svjetla 4000K, indeks uzvrata boje minimalno 80, IP 20, IK06, temperaturno područje rada od +10˚C do +35˚C,  svjetiljka treba imati ENEC certifikat i izjavu za potvrđivanje CE znaka, životni vijek minimalno 50.000 sati pri 90% svjetlosnog toka, asimetrične raspodjele svjetlosti, za montažu ispred školske ploče</t>
  </si>
  <si>
    <t>Dobava, montaža i spajanje stropne LED protupanične svjetiljke, snage 3E, zajedno s odgovarajućim piktogramom</t>
  </si>
  <si>
    <t>Dobava, montaža i spajanje tipkala s indikacijskom lampicom</t>
  </si>
  <si>
    <t>Dobava, montaža i spajanje sklopke jednopolne isklopne, obične</t>
  </si>
  <si>
    <t xml:space="preserve">kom </t>
  </si>
  <si>
    <t>Dobava, montaža i spajanje serijske sklopke</t>
  </si>
  <si>
    <t>Dobava, montaža i spajanje  priključnice P+N+PE, 230V</t>
  </si>
  <si>
    <t>Dobava, montaža i spajanje  priključnice P+N+PE dvije u jednom okviru</t>
  </si>
  <si>
    <t>Dobava i polaganje voda NYM-J 3x1,5mm2</t>
  </si>
  <si>
    <t>Dobava i polaganje voda NYM-J 5x1,5mm2</t>
  </si>
  <si>
    <t>Dobava i polaganje voda NYM-J 3x2,5mm2</t>
  </si>
  <si>
    <t>Dobava i polaganje voda NYM-J 5x2,5mm2</t>
  </si>
  <si>
    <t>Dobava i polaganje savitljive instalacijske, samogasive cijevi do f20 mm</t>
  </si>
  <si>
    <t>Dobava i polaganje PVC kabel kanalice 25x25mm, zajedno sa poklopcem i svim potrebnim montažnim materijalom, za polaganje kabela na postojećim zidovima i stropovima</t>
  </si>
  <si>
    <t>Spajanje elektro dijela ventilatora i potenicometra</t>
  </si>
  <si>
    <t>Spajanje elektro dijela rekuperatora</t>
  </si>
  <si>
    <t>Spajanje elektro dijela grijača</t>
  </si>
  <si>
    <t>Dobava, montaža i spajanje u postojeći razvodni ormar R2 slijedećih elemenata:
- 2 kom kombinirana zaštitna strujna sklopka KZS C20, 30mA, 4p                       
- 3 kom automatski prekidač 10A
- 6 kom automatski prekidač 16 A
- 2 kom automatski prekidač 16 A, 3p
- paušalno sitni potrošni materijal</t>
  </si>
  <si>
    <t>Provjera ispravnosti montaže svih elemenata instalacije, provjera djelotvornosti, provjera djelovanja zaštite, pribavljanje dokaza o kakvoći izvedenih radova, probno puštanje u rad i primopredaja</t>
  </si>
  <si>
    <t>C.</t>
  </si>
  <si>
    <t>RAZNI RADOVI</t>
  </si>
  <si>
    <t>ODVOZ ŠUTE</t>
  </si>
  <si>
    <t>Stavka obuhvaća prikupljanje nespecificiranog otpadnog građevinskog i ostalog materijala, utovar i odvoz na reciklažno dvorište za građevni ili EE otpad s plaćanjem svih naknada zbrinjavanja</t>
  </si>
  <si>
    <t>Obračun po m³ odvezene šute.</t>
  </si>
  <si>
    <t>m³</t>
  </si>
  <si>
    <t>REŽIJSKI SATI</t>
  </si>
  <si>
    <t>Radovi koji se izvode po nalogu nadzornog inženjera i evidentiraju se u građevni dnevnik.</t>
  </si>
  <si>
    <t>- režijski sati, NK radnik</t>
  </si>
  <si>
    <t>sat</t>
  </si>
  <si>
    <t>- režijski sati, KV radnik</t>
  </si>
  <si>
    <t>ČIŠĆENJE GRADILIŠTA TIJEKOM RADOVA</t>
  </si>
  <si>
    <t xml:space="preserve">Čišćenje gradilišta tijekom radova. </t>
  </si>
  <si>
    <t>ZAVRŠNO ČIŠĆENJE GRADILIŠTA</t>
  </si>
  <si>
    <t>Čišćenje gradilišta nakon dovršenja radova. U stavku uključeno čišćenje i pranje svih elemenata (prozori, klupčice, podovi) u zoni radova.</t>
  </si>
  <si>
    <t>TERMOPANEL</t>
  </si>
  <si>
    <t>Dobava materijala i ugradnja termopanela debljine 24 mm u postojeći prozorski okvir dim. 90x75 cm. U stavku uključeno izrada prodora i opšava za prolaz ventilacijske cijevi Ø160 mm.</t>
  </si>
  <si>
    <t>PRIVREMENE PREGRADE</t>
  </si>
  <si>
    <t>Dobava materijala i opreme i izvedba pregradnih stijena u prostoru za vrijeme radova. Sastoje se od čeličnih podupirača na koje su prčvršćene OSB ploče/daske i sa unutrašnje strane PVC folija kako bi se spriječilo širenje prašine. U stavku je uključena i demontaža nakon završetka radova.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</si>
</sst>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 &quot;kn&quot;_-;\-* #,##0.00\ &quot;kn&quot;_-;_-* &quot;-&quot;??\ &quot;kn&quot;_-;_-@_-"/>
    <numFmt numFmtId="165" formatCode="_-* #,##0.00\ _k_n_-;\-* #,##0.00\ _k_n_-;_-* &quot;-&quot;??\ _k_n_-;_-@_-"/>
    <numFmt numFmtId="166" formatCode="General\."/>
  </numFmts>
  <fonts count="2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sz val="10"/>
      <name val="MS Sans Serif"/>
      <family val="2"/>
      <charset val="238"/>
    </font>
    <font>
      <b/>
      <sz val="12"/>
      <name val="Calibri"/>
      <family val="2"/>
      <charset val="238"/>
    </font>
    <font>
      <sz val="12"/>
      <name val="Calibri"/>
      <family val="2"/>
      <charset val="238"/>
    </font>
    <font>
      <sz val="12"/>
      <name val="Arial"/>
      <family val="2"/>
      <charset val="238"/>
    </font>
    <font>
      <b/>
      <u/>
      <sz val="12"/>
      <name val="Calibri"/>
      <family val="2"/>
      <charset val="238"/>
    </font>
    <font>
      <sz val="14"/>
      <name val="Calibri"/>
      <family val="2"/>
      <charset val="238"/>
    </font>
    <font>
      <b/>
      <sz val="14"/>
      <name val="Calibri"/>
      <family val="2"/>
      <charset val="238"/>
    </font>
    <font>
      <sz val="18"/>
      <name val="Calibri"/>
      <family val="2"/>
      <charset val="238"/>
    </font>
    <font>
      <b/>
      <sz val="18"/>
      <name val="Calibri"/>
      <family val="2"/>
      <charset val="238"/>
    </font>
    <font>
      <sz val="11"/>
      <color theme="1"/>
      <name val="Calibri"/>
      <family val="2"/>
      <charset val="238"/>
      <scheme val="minor"/>
    </font>
    <font>
      <sz val="11"/>
      <name val="Arial"/>
      <family val="1"/>
    </font>
    <font>
      <sz val="10"/>
      <name val="Arial"/>
      <family val="2"/>
    </font>
    <font>
      <sz val="10"/>
      <name val="Verdana"/>
      <family val="2"/>
      <charset val="238"/>
    </font>
    <font>
      <sz val="10"/>
      <name val="Helv"/>
      <charset val="238"/>
    </font>
    <font>
      <sz val="10"/>
      <name val="Calibri"/>
      <family val="2"/>
      <charset val="238"/>
    </font>
    <font>
      <b/>
      <sz val="14"/>
      <name val="Calibri"/>
      <family val="2"/>
      <charset val="238"/>
      <scheme val="minor"/>
    </font>
    <font>
      <sz val="14"/>
      <name val="Calibri"/>
      <family val="2"/>
      <charset val="238"/>
      <scheme val="minor"/>
    </font>
    <font>
      <sz val="12"/>
      <name val="Calibri"/>
      <family val="2"/>
      <charset val="238"/>
      <scheme val="minor"/>
    </font>
    <font>
      <b/>
      <sz val="12"/>
      <name val="Calibri"/>
      <family val="2"/>
      <charset val="238"/>
      <scheme val="minor"/>
    </font>
    <font>
      <b/>
      <sz val="16"/>
      <name val="Calibri"/>
      <family val="2"/>
      <charset val="238"/>
      <scheme val="minor"/>
    </font>
    <font>
      <sz val="10"/>
      <name val="Calibri"/>
      <family val="2"/>
      <charset val="238"/>
      <scheme val="minor"/>
    </font>
    <font>
      <b/>
      <sz val="10"/>
      <name val="Calibri"/>
      <family val="2"/>
      <charset val="238"/>
      <scheme val="minor"/>
    </font>
    <font>
      <sz val="18"/>
      <name val="Calibri"/>
      <family val="2"/>
      <charset val="238"/>
      <scheme val="minor"/>
    </font>
    <font>
      <sz val="12"/>
      <color rgb="FFFF0000"/>
      <name val="Calibri"/>
      <family val="2"/>
      <charset val="238"/>
    </font>
    <font>
      <b/>
      <sz val="12"/>
      <color rgb="FFFF0000"/>
      <name val="Calibri"/>
      <family val="2"/>
      <charset val="238"/>
    </font>
  </fonts>
  <fills count="4">
    <fill>
      <patternFill patternType="none"/>
    </fill>
    <fill>
      <patternFill patternType="gray125"/>
    </fill>
    <fill>
      <patternFill patternType="solid">
        <fgColor indexed="55"/>
        <bgColor indexed="64"/>
      </patternFill>
    </fill>
    <fill>
      <patternFill patternType="solid">
        <fgColor rgb="FF969696"/>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55">
    <xf numFmtId="0" fontId="0" fillId="0" borderId="0"/>
    <xf numFmtId="40" fontId="4"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0" fontId="2" fillId="0" borderId="0"/>
    <xf numFmtId="4"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1" fillId="0" borderId="0"/>
    <xf numFmtId="0" fontId="2" fillId="0" borderId="0"/>
    <xf numFmtId="0" fontId="14" fillId="0" borderId="0"/>
    <xf numFmtId="165" fontId="2" fillId="0" borderId="0" applyFont="0" applyFill="0" applyBorder="0" applyAlignment="0" applyProtection="0"/>
    <xf numFmtId="165" fontId="2" fillId="0" borderId="0" applyFont="0" applyFill="0" applyBorder="0" applyAlignment="0" applyProtection="0"/>
    <xf numFmtId="165" fontId="14" fillId="0" borderId="0" applyFont="0" applyFill="0" applyBorder="0" applyAlignment="0" applyProtection="0"/>
    <xf numFmtId="0" fontId="2" fillId="0" borderId="0" applyBorder="0">
      <alignment horizontal="left" wrapText="1" indent="1"/>
      <protection locked="0"/>
    </xf>
    <xf numFmtId="0" fontId="2" fillId="0" borderId="0"/>
    <xf numFmtId="0" fontId="15" fillId="0" borderId="0"/>
    <xf numFmtId="43" fontId="2" fillId="0" borderId="0" applyFont="0" applyFill="0" applyBorder="0" applyAlignment="0" applyProtection="0"/>
    <xf numFmtId="0" fontId="16" fillId="0" borderId="0"/>
    <xf numFmtId="0" fontId="17" fillId="0" borderId="0"/>
    <xf numFmtId="164" fontId="15" fillId="0" borderId="0" applyFont="0" applyFill="0" applyBorder="0" applyAlignment="0" applyProtection="0"/>
    <xf numFmtId="43" fontId="15" fillId="0" borderId="0" applyFont="0" applyFill="0" applyBorder="0" applyAlignment="0" applyProtection="0"/>
  </cellStyleXfs>
  <cellXfs count="135">
    <xf numFmtId="0" fontId="0" fillId="0" borderId="0" xfId="0"/>
    <xf numFmtId="0" fontId="6" fillId="0" borderId="0" xfId="0" applyFont="1"/>
    <xf numFmtId="0" fontId="6" fillId="0" borderId="0" xfId="0" applyFont="1" applyAlignment="1">
      <alignment horizontal="center" vertical="center"/>
    </xf>
    <xf numFmtId="0" fontId="6" fillId="0" borderId="0" xfId="0" applyFont="1" applyAlignment="1">
      <alignment vertical="top"/>
    </xf>
    <xf numFmtId="0" fontId="6" fillId="0" borderId="0" xfId="30" applyFont="1"/>
    <xf numFmtId="0" fontId="6" fillId="0" borderId="0" xfId="30" applyFont="1" applyAlignment="1">
      <alignment vertical="top"/>
    </xf>
    <xf numFmtId="4" fontId="6" fillId="0" borderId="0" xfId="30" applyNumberFormat="1" applyFont="1" applyAlignment="1">
      <alignment horizontal="right"/>
    </xf>
    <xf numFmtId="0" fontId="5" fillId="0" borderId="0" xfId="30" applyFont="1" applyAlignment="1">
      <alignment vertical="top"/>
    </xf>
    <xf numFmtId="0" fontId="5" fillId="0" borderId="0" xfId="0" applyFont="1" applyAlignment="1">
      <alignment horizontal="justify" vertical="top" wrapText="1"/>
    </xf>
    <xf numFmtId="0" fontId="6" fillId="0" borderId="0" xfId="0" applyFont="1" applyAlignment="1">
      <alignment horizontal="justify" vertical="top" wrapText="1"/>
    </xf>
    <xf numFmtId="0" fontId="5" fillId="2" borderId="0" xfId="0" applyFont="1" applyFill="1" applyAlignment="1">
      <alignment horizontal="justify" vertical="top" wrapText="1"/>
    </xf>
    <xf numFmtId="0" fontId="6" fillId="0" borderId="0" xfId="0" quotePrefix="1" applyFont="1" applyAlignment="1">
      <alignment horizontal="justify" vertical="top" wrapText="1"/>
    </xf>
    <xf numFmtId="0" fontId="5" fillId="2" borderId="0" xfId="0" applyFont="1" applyFill="1" applyAlignment="1">
      <alignment horizontal="left" vertical="top"/>
    </xf>
    <xf numFmtId="166" fontId="5" fillId="0" borderId="0" xfId="0" applyNumberFormat="1" applyFont="1" applyAlignment="1">
      <alignment horizontal="right" vertical="top"/>
    </xf>
    <xf numFmtId="166" fontId="5" fillId="2" borderId="0" xfId="0" applyNumberFormat="1" applyFont="1" applyFill="1" applyAlignment="1">
      <alignment horizontal="right" vertical="top"/>
    </xf>
    <xf numFmtId="166" fontId="6" fillId="0" borderId="0" xfId="0" applyNumberFormat="1" applyFont="1" applyAlignment="1">
      <alignment horizontal="left" vertical="top"/>
    </xf>
    <xf numFmtId="166" fontId="8" fillId="2" borderId="0" xfId="0" applyNumberFormat="1" applyFont="1" applyFill="1" applyAlignment="1">
      <alignment horizontal="right" vertical="top"/>
    </xf>
    <xf numFmtId="0" fontId="5" fillId="0" borderId="0" xfId="30" applyFont="1" applyAlignment="1">
      <alignment horizontal="justify" vertical="top" wrapText="1"/>
    </xf>
    <xf numFmtId="0" fontId="6" fillId="0" borderId="0" xfId="30" applyFont="1" applyAlignment="1">
      <alignment horizontal="justify" vertical="top" wrapText="1"/>
    </xf>
    <xf numFmtId="0" fontId="6" fillId="0" borderId="0" xfId="30" quotePrefix="1" applyFont="1" applyAlignment="1">
      <alignment horizontal="left" vertical="top" wrapText="1" indent="1"/>
    </xf>
    <xf numFmtId="0" fontId="5" fillId="0" borderId="0" xfId="30" applyFont="1" applyAlignment="1">
      <alignment horizontal="center" vertical="top" wrapText="1"/>
    </xf>
    <xf numFmtId="0" fontId="5" fillId="0" borderId="0" xfId="0" quotePrefix="1" applyFont="1" applyAlignment="1">
      <alignment horizontal="justify" vertical="top" wrapText="1"/>
    </xf>
    <xf numFmtId="0" fontId="18" fillId="0" borderId="0" xfId="0" applyFont="1"/>
    <xf numFmtId="0" fontId="9" fillId="0" borderId="0" xfId="0" applyFont="1"/>
    <xf numFmtId="0" fontId="11" fillId="0" borderId="0" xfId="0" applyFont="1"/>
    <xf numFmtId="0" fontId="11" fillId="0" borderId="0" xfId="0" applyFont="1" applyAlignment="1">
      <alignment horizontal="center" vertical="center"/>
    </xf>
    <xf numFmtId="0" fontId="18" fillId="0" borderId="0" xfId="0" applyFont="1" applyAlignment="1">
      <alignment horizontal="center" vertical="center"/>
    </xf>
    <xf numFmtId="0" fontId="12" fillId="0" borderId="0" xfId="0" applyFont="1" applyAlignment="1">
      <alignment horizontal="center" vertical="center" wrapText="1"/>
    </xf>
    <xf numFmtId="0" fontId="10"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wrapText="1"/>
    </xf>
    <xf numFmtId="0" fontId="11" fillId="0" borderId="0" xfId="0" applyFont="1" applyAlignment="1">
      <alignment horizontal="left" vertical="center"/>
    </xf>
    <xf numFmtId="0" fontId="10" fillId="0" borderId="0" xfId="0" applyFont="1" applyAlignment="1">
      <alignment horizontal="left" vertical="center"/>
    </xf>
    <xf numFmtId="0" fontId="9" fillId="0" borderId="0" xfId="0" applyFont="1" applyAlignment="1">
      <alignment horizontal="left" vertical="center"/>
    </xf>
    <xf numFmtId="0" fontId="18" fillId="0" borderId="0" xfId="0" applyFont="1" applyAlignment="1">
      <alignment horizontal="left" vertical="center"/>
    </xf>
    <xf numFmtId="0" fontId="12" fillId="0" borderId="0" xfId="0" applyFont="1" applyAlignment="1">
      <alignment horizontal="center" vertical="center"/>
    </xf>
    <xf numFmtId="0" fontId="19" fillId="0" borderId="0" xfId="0" applyFont="1" applyAlignment="1">
      <alignment horizontal="left" vertical="top"/>
    </xf>
    <xf numFmtId="0" fontId="19" fillId="0" borderId="0" xfId="0" applyFont="1" applyAlignment="1">
      <alignment vertical="top" wrapText="1"/>
    </xf>
    <xf numFmtId="0" fontId="20" fillId="0" borderId="0" xfId="0" applyFont="1" applyAlignment="1">
      <alignment horizontal="center" vertical="top"/>
    </xf>
    <xf numFmtId="0" fontId="19" fillId="0" borderId="0" xfId="0" applyFont="1" applyAlignment="1">
      <alignment vertical="top"/>
    </xf>
    <xf numFmtId="0" fontId="21" fillId="0" borderId="0" xfId="0" applyFont="1"/>
    <xf numFmtId="0" fontId="6" fillId="0" borderId="0" xfId="0" applyFont="1" applyAlignment="1">
      <alignment horizontal="left" vertical="top" wrapText="1" indent="1"/>
    </xf>
    <xf numFmtId="0" fontId="6" fillId="0" borderId="0" xfId="30" applyFont="1" applyAlignment="1">
      <alignment horizontal="left" vertical="top" wrapText="1" indent="1"/>
    </xf>
    <xf numFmtId="0" fontId="6" fillId="0" borderId="0" xfId="48" applyFont="1" applyAlignment="1">
      <alignment horizontal="justify" vertical="top" wrapText="1"/>
    </xf>
    <xf numFmtId="166" fontId="6" fillId="0" borderId="0" xfId="48" applyNumberFormat="1" applyFont="1" applyAlignment="1">
      <alignment horizontal="center" vertical="center" shrinkToFit="1"/>
    </xf>
    <xf numFmtId="166" fontId="6" fillId="0" borderId="0" xfId="48" applyNumberFormat="1" applyFont="1" applyAlignment="1" applyProtection="1">
      <alignment horizontal="center" vertical="center" shrinkToFit="1"/>
      <protection locked="0"/>
    </xf>
    <xf numFmtId="164" fontId="6" fillId="0" borderId="0" xfId="48" applyNumberFormat="1" applyFont="1" applyAlignment="1">
      <alignment horizontal="center" vertical="center" shrinkToFit="1"/>
    </xf>
    <xf numFmtId="0" fontId="6" fillId="0" borderId="0" xfId="48" applyFont="1"/>
    <xf numFmtId="166" fontId="23" fillId="3" borderId="0" xfId="48" applyNumberFormat="1" applyFont="1" applyFill="1" applyAlignment="1">
      <alignment horizontal="left" vertical="top"/>
    </xf>
    <xf numFmtId="0" fontId="23" fillId="3" borderId="0" xfId="48" applyFont="1" applyFill="1" applyAlignment="1">
      <alignment horizontal="center" vertical="top"/>
    </xf>
    <xf numFmtId="4" fontId="22" fillId="3" borderId="0" xfId="48" applyNumberFormat="1" applyFont="1" applyFill="1" applyAlignment="1">
      <alignment horizontal="center" shrinkToFit="1"/>
    </xf>
    <xf numFmtId="164" fontId="22" fillId="3" borderId="0" xfId="48" applyNumberFormat="1" applyFont="1" applyFill="1" applyAlignment="1">
      <alignment horizontal="center" shrinkToFit="1"/>
    </xf>
    <xf numFmtId="0" fontId="24" fillId="0" borderId="0" xfId="48" applyFont="1"/>
    <xf numFmtId="166" fontId="25" fillId="0" borderId="0" xfId="48" applyNumberFormat="1" applyFont="1" applyAlignment="1">
      <alignment horizontal="center" vertical="center"/>
    </xf>
    <xf numFmtId="0" fontId="23" fillId="0" borderId="0" xfId="48" applyFont="1" applyAlignment="1">
      <alignment horizontal="center" vertical="center"/>
    </xf>
    <xf numFmtId="4" fontId="22" fillId="0" borderId="0" xfId="48" applyNumberFormat="1" applyFont="1" applyAlignment="1">
      <alignment horizontal="center" vertical="center" wrapText="1" shrinkToFit="1"/>
    </xf>
    <xf numFmtId="4" fontId="22" fillId="0" borderId="0" xfId="48" applyNumberFormat="1" applyFont="1" applyAlignment="1">
      <alignment horizontal="center" vertical="center" shrinkToFit="1"/>
    </xf>
    <xf numFmtId="164" fontId="22" fillId="0" borderId="0" xfId="48" applyNumberFormat="1" applyFont="1" applyAlignment="1">
      <alignment horizontal="center" vertical="center" shrinkToFit="1"/>
    </xf>
    <xf numFmtId="0" fontId="25" fillId="0" borderId="0" xfId="48" applyFont="1"/>
    <xf numFmtId="166" fontId="26" fillId="0" borderId="0" xfId="48" applyNumberFormat="1" applyFont="1" applyAlignment="1">
      <alignment horizontal="left" vertical="top"/>
    </xf>
    <xf numFmtId="0" fontId="26" fillId="0" borderId="0" xfId="48" applyFont="1" applyAlignment="1">
      <alignment horizontal="justify" vertical="top"/>
    </xf>
    <xf numFmtId="4" fontId="21" fillId="0" borderId="0" xfId="48" applyNumberFormat="1" applyFont="1" applyAlignment="1">
      <alignment horizontal="center" shrinkToFit="1"/>
    </xf>
    <xf numFmtId="164" fontId="21" fillId="0" borderId="0" xfId="48" applyNumberFormat="1" applyFont="1" applyAlignment="1">
      <alignment horizontal="center" shrinkToFit="1"/>
    </xf>
    <xf numFmtId="166" fontId="19" fillId="0" borderId="1" xfId="48" applyNumberFormat="1" applyFont="1" applyBorder="1" applyAlignment="1">
      <alignment horizontal="right" vertical="top"/>
    </xf>
    <xf numFmtId="166" fontId="19" fillId="0" borderId="1" xfId="48" applyNumberFormat="1" applyFont="1" applyBorder="1" applyAlignment="1">
      <alignment horizontal="left" vertical="top"/>
    </xf>
    <xf numFmtId="4" fontId="22" fillId="0" borderId="1" xfId="48" applyNumberFormat="1" applyFont="1" applyBorder="1" applyAlignment="1">
      <alignment horizontal="center" shrinkToFit="1"/>
    </xf>
    <xf numFmtId="165" fontId="22" fillId="0" borderId="1" xfId="48" applyNumberFormat="1" applyFont="1" applyBorder="1" applyAlignment="1">
      <alignment horizontal="center" shrinkToFit="1"/>
    </xf>
    <xf numFmtId="0" fontId="20" fillId="0" borderId="0" xfId="48" applyFont="1"/>
    <xf numFmtId="166" fontId="19" fillId="0" borderId="0" xfId="48" applyNumberFormat="1" applyFont="1" applyAlignment="1">
      <alignment horizontal="right" vertical="top"/>
    </xf>
    <xf numFmtId="166" fontId="19" fillId="0" borderId="0" xfId="48" applyNumberFormat="1" applyFont="1" applyAlignment="1">
      <alignment horizontal="left" vertical="top"/>
    </xf>
    <xf numFmtId="4" fontId="22" fillId="0" borderId="0" xfId="48" applyNumberFormat="1" applyFont="1" applyAlignment="1">
      <alignment horizontal="center" shrinkToFit="1"/>
    </xf>
    <xf numFmtId="165" fontId="22" fillId="0" borderId="0" xfId="48" applyNumberFormat="1" applyFont="1" applyAlignment="1">
      <alignment horizontal="center" shrinkToFit="1"/>
    </xf>
    <xf numFmtId="0" fontId="19" fillId="0" borderId="0" xfId="48" applyFont="1" applyAlignment="1">
      <alignment horizontal="justify" vertical="top"/>
    </xf>
    <xf numFmtId="166" fontId="19" fillId="0" borderId="3" xfId="48" applyNumberFormat="1" applyFont="1" applyBorder="1" applyAlignment="1">
      <alignment horizontal="left" vertical="top"/>
    </xf>
    <xf numFmtId="0" fontId="19" fillId="0" borderId="4" xfId="48" applyFont="1" applyBorder="1" applyAlignment="1">
      <alignment horizontal="justify" vertical="top"/>
    </xf>
    <xf numFmtId="4" fontId="22" fillId="0" borderId="4" xfId="48" applyNumberFormat="1" applyFont="1" applyBorder="1" applyAlignment="1">
      <alignment horizontal="center" shrinkToFit="1"/>
    </xf>
    <xf numFmtId="165" fontId="5" fillId="0" borderId="5" xfId="48" applyNumberFormat="1" applyFont="1" applyBorder="1" applyAlignment="1">
      <alignment horizontal="center" shrinkToFit="1"/>
    </xf>
    <xf numFmtId="165" fontId="22" fillId="0" borderId="4" xfId="48" applyNumberFormat="1" applyFont="1" applyBorder="1" applyAlignment="1">
      <alignment horizontal="center" shrinkToFit="1"/>
    </xf>
    <xf numFmtId="0" fontId="20" fillId="0" borderId="4" xfId="48" applyFont="1" applyBorder="1" applyAlignment="1">
      <alignment horizontal="justify" vertical="top"/>
    </xf>
    <xf numFmtId="4" fontId="21" fillId="0" borderId="4" xfId="48" applyNumberFormat="1" applyFont="1" applyBorder="1" applyAlignment="1">
      <alignment horizontal="center" shrinkToFit="1"/>
    </xf>
    <xf numFmtId="165" fontId="6" fillId="0" borderId="5" xfId="48" applyNumberFormat="1" applyFont="1" applyBorder="1" applyAlignment="1">
      <alignment horizontal="center" shrinkToFit="1"/>
    </xf>
    <xf numFmtId="166" fontId="20" fillId="0" borderId="6" xfId="48" applyNumberFormat="1" applyFont="1" applyBorder="1" applyAlignment="1">
      <alignment horizontal="left" vertical="top"/>
    </xf>
    <xf numFmtId="0" fontId="20" fillId="0" borderId="6" xfId="48" applyFont="1" applyBorder="1" applyAlignment="1">
      <alignment horizontal="justify" vertical="top"/>
    </xf>
    <xf numFmtId="4" fontId="21" fillId="0" borderId="6" xfId="48" applyNumberFormat="1" applyFont="1" applyBorder="1" applyAlignment="1">
      <alignment horizontal="center" shrinkToFit="1"/>
    </xf>
    <xf numFmtId="165" fontId="21" fillId="0" borderId="6" xfId="48" applyNumberFormat="1" applyFont="1" applyBorder="1" applyAlignment="1">
      <alignment horizontal="center" shrinkToFit="1"/>
    </xf>
    <xf numFmtId="166" fontId="19" fillId="0" borderId="7" xfId="48" applyNumberFormat="1" applyFont="1" applyBorder="1" applyAlignment="1">
      <alignment horizontal="left" vertical="top"/>
    </xf>
    <xf numFmtId="0" fontId="19" fillId="0" borderId="8" xfId="48" applyFont="1" applyBorder="1" applyAlignment="1">
      <alignment horizontal="justify" vertical="top"/>
    </xf>
    <xf numFmtId="4" fontId="22" fillId="0" borderId="8" xfId="48" applyNumberFormat="1" applyFont="1" applyBorder="1" applyAlignment="1">
      <alignment horizontal="center" shrinkToFit="1"/>
    </xf>
    <xf numFmtId="165" fontId="5" fillId="0" borderId="9" xfId="48" applyNumberFormat="1" applyFont="1" applyBorder="1" applyAlignment="1">
      <alignment horizontal="center" shrinkToFit="1"/>
    </xf>
    <xf numFmtId="166" fontId="24" fillId="0" borderId="0" xfId="48" applyNumberFormat="1" applyFont="1" applyAlignment="1">
      <alignment horizontal="left" vertical="top"/>
    </xf>
    <xf numFmtId="0" fontId="24" fillId="0" borderId="0" xfId="48" applyFont="1" applyAlignment="1">
      <alignment horizontal="justify" vertical="top"/>
    </xf>
    <xf numFmtId="4" fontId="5" fillId="2" borderId="0" xfId="0" applyNumberFormat="1" applyFont="1" applyFill="1" applyAlignment="1">
      <alignment horizontal="center" vertical="center"/>
    </xf>
    <xf numFmtId="4" fontId="5" fillId="2" borderId="0" xfId="0" applyNumberFormat="1" applyFont="1" applyFill="1" applyAlignment="1" applyProtection="1">
      <alignment horizontal="center" vertical="center"/>
      <protection locked="0"/>
    </xf>
    <xf numFmtId="165" fontId="5" fillId="2" borderId="0" xfId="0" applyNumberFormat="1" applyFont="1" applyFill="1" applyAlignment="1">
      <alignment horizontal="center" vertical="center"/>
    </xf>
    <xf numFmtId="4" fontId="5" fillId="0" borderId="0" xfId="0" applyNumberFormat="1" applyFont="1" applyAlignment="1">
      <alignment horizontal="center" vertical="center"/>
    </xf>
    <xf numFmtId="4" fontId="5" fillId="0" borderId="0" xfId="0" applyNumberFormat="1" applyFont="1" applyAlignment="1" applyProtection="1">
      <alignment horizontal="center" vertical="center"/>
      <protection locked="0"/>
    </xf>
    <xf numFmtId="165" fontId="5" fillId="0" borderId="0" xfId="0" applyNumberFormat="1" applyFont="1" applyAlignment="1">
      <alignment horizontal="center" vertical="center"/>
    </xf>
    <xf numFmtId="4" fontId="6" fillId="0" borderId="0" xfId="0" applyNumberFormat="1" applyFont="1" applyAlignment="1">
      <alignment horizontal="center" vertical="center"/>
    </xf>
    <xf numFmtId="4" fontId="6" fillId="0" borderId="0" xfId="0" applyNumberFormat="1" applyFont="1" applyAlignment="1" applyProtection="1">
      <alignment horizontal="center" vertical="center"/>
      <protection locked="0"/>
    </xf>
    <xf numFmtId="165" fontId="6" fillId="0" borderId="0" xfId="0" applyNumberFormat="1" applyFont="1" applyAlignment="1">
      <alignment horizontal="center" vertical="center"/>
    </xf>
    <xf numFmtId="165" fontId="6" fillId="0" borderId="0" xfId="3" applyNumberFormat="1" applyFont="1" applyFill="1" applyAlignment="1" applyProtection="1">
      <alignment horizontal="center" vertical="center"/>
    </xf>
    <xf numFmtId="4" fontId="6" fillId="2" borderId="0" xfId="0" applyNumberFormat="1" applyFont="1" applyFill="1" applyAlignment="1" applyProtection="1">
      <alignment horizontal="center" vertical="center"/>
      <protection locked="0"/>
    </xf>
    <xf numFmtId="4" fontId="6" fillId="2" borderId="0" xfId="3" applyNumberFormat="1" applyFont="1" applyFill="1" applyAlignment="1" applyProtection="1">
      <alignment horizontal="center" vertical="center"/>
      <protection locked="0"/>
    </xf>
    <xf numFmtId="165" fontId="6" fillId="2" borderId="0" xfId="3" applyNumberFormat="1" applyFont="1" applyFill="1" applyAlignment="1" applyProtection="1">
      <alignment horizontal="center" vertical="center"/>
    </xf>
    <xf numFmtId="4" fontId="6" fillId="0" borderId="0" xfId="3" applyNumberFormat="1" applyFont="1" applyFill="1" applyAlignment="1" applyProtection="1">
      <alignment horizontal="center" vertical="center"/>
      <protection locked="0"/>
    </xf>
    <xf numFmtId="166" fontId="19" fillId="0" borderId="1" xfId="48" applyNumberFormat="1" applyFont="1" applyBorder="1" applyAlignment="1">
      <alignment horizontal="left" vertical="top" wrapText="1"/>
    </xf>
    <xf numFmtId="166" fontId="21" fillId="0" borderId="0" xfId="0" applyNumberFormat="1" applyFont="1" applyAlignment="1">
      <alignment horizontal="right" vertical="top"/>
    </xf>
    <xf numFmtId="4" fontId="6" fillId="0" borderId="1" xfId="0" applyNumberFormat="1" applyFont="1" applyBorder="1" applyAlignment="1">
      <alignment horizontal="center" vertical="center"/>
    </xf>
    <xf numFmtId="4" fontId="6" fillId="0" borderId="1" xfId="0" applyNumberFormat="1" applyFont="1" applyBorder="1" applyAlignment="1" applyProtection="1">
      <alignment horizontal="center" vertical="center"/>
      <protection locked="0"/>
    </xf>
    <xf numFmtId="4" fontId="5" fillId="0" borderId="0" xfId="3" applyNumberFormat="1" applyFont="1" applyAlignment="1" applyProtection="1">
      <alignment horizontal="center" vertical="center"/>
      <protection locked="0"/>
    </xf>
    <xf numFmtId="4" fontId="6" fillId="2" borderId="0" xfId="0" applyNumberFormat="1" applyFont="1" applyFill="1" applyAlignment="1">
      <alignment horizontal="center" vertical="center"/>
    </xf>
    <xf numFmtId="4" fontId="22" fillId="0" borderId="0" xfId="0" applyNumberFormat="1" applyFont="1" applyAlignment="1">
      <alignment horizontal="center" vertical="center"/>
    </xf>
    <xf numFmtId="4" fontId="21" fillId="0" borderId="0" xfId="0" applyNumberFormat="1" applyFont="1" applyAlignment="1">
      <alignment horizontal="center" vertical="center"/>
    </xf>
    <xf numFmtId="4" fontId="8" fillId="2" borderId="0" xfId="0" applyNumberFormat="1" applyFont="1" applyFill="1" applyAlignment="1">
      <alignment horizontal="center" vertical="center"/>
    </xf>
    <xf numFmtId="4" fontId="8" fillId="2" borderId="0" xfId="0" applyNumberFormat="1" applyFont="1" applyFill="1" applyAlignment="1" applyProtection="1">
      <alignment horizontal="center" vertical="center"/>
      <protection locked="0"/>
    </xf>
    <xf numFmtId="4" fontId="8" fillId="0" borderId="0" xfId="0" applyNumberFormat="1" applyFont="1" applyAlignment="1">
      <alignment horizontal="center" vertical="center"/>
    </xf>
    <xf numFmtId="4" fontId="8" fillId="0" borderId="0" xfId="0" applyNumberFormat="1" applyFont="1" applyAlignment="1" applyProtection="1">
      <alignment horizontal="center" vertical="center"/>
      <protection locked="0"/>
    </xf>
    <xf numFmtId="165" fontId="6" fillId="0" borderId="0" xfId="0" applyNumberFormat="1" applyFont="1" applyAlignment="1" applyProtection="1">
      <alignment horizontal="center" vertical="center"/>
      <protection locked="0"/>
    </xf>
    <xf numFmtId="165" fontId="6" fillId="0" borderId="1" xfId="0" applyNumberFormat="1" applyFont="1" applyBorder="1" applyAlignment="1">
      <alignment horizontal="center" vertical="center"/>
    </xf>
    <xf numFmtId="165" fontId="5" fillId="0" borderId="0" xfId="3" applyNumberFormat="1" applyFont="1" applyAlignment="1" applyProtection="1">
      <alignment horizontal="center" vertical="center"/>
    </xf>
    <xf numFmtId="165" fontId="21" fillId="0" borderId="0" xfId="0" applyNumberFormat="1" applyFont="1" applyAlignment="1">
      <alignment horizontal="center" vertical="center"/>
    </xf>
    <xf numFmtId="165" fontId="8" fillId="2" borderId="0" xfId="0" applyNumberFormat="1" applyFont="1" applyFill="1" applyAlignment="1">
      <alignment horizontal="center" vertical="center"/>
    </xf>
    <xf numFmtId="165" fontId="8" fillId="0" borderId="0" xfId="0" applyNumberFormat="1" applyFont="1" applyAlignment="1">
      <alignment horizontal="center" vertical="center"/>
    </xf>
    <xf numFmtId="0" fontId="5" fillId="0" borderId="2" xfId="0" applyFont="1" applyBorder="1" applyAlignment="1">
      <alignment horizontal="center" vertical="center" wrapText="1"/>
    </xf>
    <xf numFmtId="166" fontId="5" fillId="0" borderId="2" xfId="0" applyNumberFormat="1" applyFont="1" applyBorder="1" applyAlignment="1">
      <alignment horizontal="center" vertical="center" wrapText="1"/>
    </xf>
    <xf numFmtId="4" fontId="5" fillId="0" borderId="2" xfId="0" applyNumberFormat="1" applyFont="1" applyBorder="1" applyAlignment="1">
      <alignment horizontal="center" vertical="center" wrapText="1"/>
    </xf>
    <xf numFmtId="4" fontId="5" fillId="0" borderId="2" xfId="3" applyNumberFormat="1" applyFont="1" applyBorder="1" applyAlignment="1" applyProtection="1">
      <alignment horizontal="center" vertical="center" wrapText="1"/>
    </xf>
    <xf numFmtId="165" fontId="5" fillId="0" borderId="2" xfId="3" applyNumberFormat="1" applyFont="1" applyBorder="1" applyAlignment="1" applyProtection="1">
      <alignment horizontal="center" vertical="center" wrapText="1"/>
    </xf>
    <xf numFmtId="166" fontId="28" fillId="0" borderId="0" xfId="0" applyNumberFormat="1" applyFont="1" applyAlignment="1">
      <alignment horizontal="right" vertical="top"/>
    </xf>
    <xf numFmtId="0" fontId="27" fillId="0" borderId="0" xfId="0" applyFont="1" applyAlignment="1">
      <alignment horizontal="center" vertical="center"/>
    </xf>
    <xf numFmtId="4" fontId="27" fillId="0" borderId="0" xfId="0" applyNumberFormat="1" applyFont="1" applyAlignment="1">
      <alignment horizontal="center" vertical="center"/>
    </xf>
    <xf numFmtId="4" fontId="27" fillId="0" borderId="0" xfId="0" applyNumberFormat="1" applyFont="1" applyAlignment="1" applyProtection="1">
      <alignment horizontal="center" vertical="center"/>
      <protection locked="0"/>
    </xf>
    <xf numFmtId="165" fontId="27" fillId="0" borderId="0" xfId="0" applyNumberFormat="1" applyFont="1" applyAlignment="1">
      <alignment horizontal="center" vertical="center"/>
    </xf>
    <xf numFmtId="0" fontId="12" fillId="0" borderId="0" xfId="0" applyFont="1" applyAlignment="1">
      <alignment horizontal="center" vertical="center"/>
    </xf>
    <xf numFmtId="0" fontId="19" fillId="0" borderId="0" xfId="0" applyFont="1" applyAlignment="1">
      <alignment horizontal="center" vertical="center" wrapText="1"/>
    </xf>
  </cellXfs>
  <cellStyles count="55">
    <cellStyle name="Comma 2" xfId="1" xr:uid="{00000000-0005-0000-0000-000000000000}"/>
    <cellStyle name="Comma 2 2" xfId="44" xr:uid="{00000000-0005-0000-0000-000001000000}"/>
    <cellStyle name="Comma 3" xfId="2" xr:uid="{00000000-0005-0000-0000-000002000000}"/>
    <cellStyle name="Comma 4" xfId="46" xr:uid="{00000000-0005-0000-0000-000003000000}"/>
    <cellStyle name="Comma 5" xfId="50" xr:uid="{00000000-0005-0000-0000-000004000000}"/>
    <cellStyle name="Comma 6" xfId="54" xr:uid="{00000000-0005-0000-0000-000005000000}"/>
    <cellStyle name="Currency 2" xfId="53" xr:uid="{00000000-0005-0000-0000-000007000000}"/>
    <cellStyle name="Default_Uvuceni" xfId="47" xr:uid="{00000000-0005-0000-0000-000008000000}"/>
    <cellStyle name="Excel Built-in Normal" xfId="4" xr:uid="{00000000-0005-0000-0000-000009000000}"/>
    <cellStyle name="Normal 10" xfId="5" xr:uid="{00000000-0005-0000-0000-00000B000000}"/>
    <cellStyle name="Normal 10 2" xfId="48" xr:uid="{00000000-0005-0000-0000-00000C000000}"/>
    <cellStyle name="Normal 11" xfId="6" xr:uid="{00000000-0005-0000-0000-00000D000000}"/>
    <cellStyle name="Normal 11 2" xfId="7" xr:uid="{00000000-0005-0000-0000-00000E000000}"/>
    <cellStyle name="Normal 12" xfId="8" xr:uid="{00000000-0005-0000-0000-00000F000000}"/>
    <cellStyle name="Normal 13" xfId="9" xr:uid="{00000000-0005-0000-0000-000010000000}"/>
    <cellStyle name="Normal 14" xfId="10" xr:uid="{00000000-0005-0000-0000-000011000000}"/>
    <cellStyle name="Normal 15" xfId="11" xr:uid="{00000000-0005-0000-0000-000012000000}"/>
    <cellStyle name="Normal 16" xfId="12" xr:uid="{00000000-0005-0000-0000-000013000000}"/>
    <cellStyle name="Normal 17" xfId="13" xr:uid="{00000000-0005-0000-0000-000014000000}"/>
    <cellStyle name="Normal 18" xfId="14" xr:uid="{00000000-0005-0000-0000-000015000000}"/>
    <cellStyle name="Normal 19" xfId="15" xr:uid="{00000000-0005-0000-0000-000016000000}"/>
    <cellStyle name="Normal 2" xfId="16" xr:uid="{00000000-0005-0000-0000-000017000000}"/>
    <cellStyle name="Normal 2 2" xfId="39" xr:uid="{00000000-0005-0000-0000-000018000000}"/>
    <cellStyle name="Normal 20" xfId="17" xr:uid="{00000000-0005-0000-0000-000019000000}"/>
    <cellStyle name="Normal 21" xfId="18" xr:uid="{00000000-0005-0000-0000-00001A000000}"/>
    <cellStyle name="Normal 22" xfId="19" xr:uid="{00000000-0005-0000-0000-00001B000000}"/>
    <cellStyle name="Normal 23" xfId="20" xr:uid="{00000000-0005-0000-0000-00001C000000}"/>
    <cellStyle name="Normal 24" xfId="21" xr:uid="{00000000-0005-0000-0000-00001D000000}"/>
    <cellStyle name="Normal 25" xfId="22" xr:uid="{00000000-0005-0000-0000-00001E000000}"/>
    <cellStyle name="Normal 26" xfId="23" xr:uid="{00000000-0005-0000-0000-00001F000000}"/>
    <cellStyle name="Normal 27" xfId="24" xr:uid="{00000000-0005-0000-0000-000020000000}"/>
    <cellStyle name="Normal 28" xfId="25" xr:uid="{00000000-0005-0000-0000-000021000000}"/>
    <cellStyle name="Normal 29" xfId="26" xr:uid="{00000000-0005-0000-0000-000022000000}"/>
    <cellStyle name="Normal 3" xfId="27" xr:uid="{00000000-0005-0000-0000-000023000000}"/>
    <cellStyle name="Normal 3 2" xfId="43" xr:uid="{00000000-0005-0000-0000-000024000000}"/>
    <cellStyle name="Normal 30" xfId="28" xr:uid="{00000000-0005-0000-0000-000025000000}"/>
    <cellStyle name="Normal 31" xfId="29" xr:uid="{00000000-0005-0000-0000-000026000000}"/>
    <cellStyle name="Normal 4" xfId="30" xr:uid="{00000000-0005-0000-0000-000027000000}"/>
    <cellStyle name="Normal 4 2 2" xfId="31" xr:uid="{00000000-0005-0000-0000-000028000000}"/>
    <cellStyle name="Normal 5" xfId="32" xr:uid="{00000000-0005-0000-0000-000029000000}"/>
    <cellStyle name="Normal 6" xfId="33" xr:uid="{00000000-0005-0000-0000-00002A000000}"/>
    <cellStyle name="Normal 7" xfId="34" xr:uid="{00000000-0005-0000-0000-00002B000000}"/>
    <cellStyle name="Normal 8" xfId="35" xr:uid="{00000000-0005-0000-0000-00002C000000}"/>
    <cellStyle name="Normal 9" xfId="36" xr:uid="{00000000-0005-0000-0000-00002D000000}"/>
    <cellStyle name="Normalno" xfId="0" builtinId="0"/>
    <cellStyle name="Normalno 2" xfId="37" xr:uid="{00000000-0005-0000-0000-00002E000000}"/>
    <cellStyle name="Normalno 3" xfId="42" xr:uid="{00000000-0005-0000-0000-00002F000000}"/>
    <cellStyle name="Normalno 4" xfId="41" xr:uid="{00000000-0005-0000-0000-000030000000}"/>
    <cellStyle name="Obično 2" xfId="38" xr:uid="{00000000-0005-0000-0000-000031000000}"/>
    <cellStyle name="Obično 2 2" xfId="49" xr:uid="{00000000-0005-0000-0000-000032000000}"/>
    <cellStyle name="Obično_List1" xfId="51" xr:uid="{00000000-0005-0000-0000-000033000000}"/>
    <cellStyle name="Style 1" xfId="52" xr:uid="{00000000-0005-0000-0000-000034000000}"/>
    <cellStyle name="Valuta" xfId="3" builtinId="4"/>
    <cellStyle name="Zarez 2" xfId="40" xr:uid="{00000000-0005-0000-0000-000035000000}"/>
    <cellStyle name="Zarez 3" xfId="45" xr:uid="{00000000-0005-0000-0000-000036000000}"/>
  </cellStyles>
  <dxfs count="0"/>
  <tableStyles count="0" defaultTableStyle="TableStyleMedium2" defaultPivotStyle="PivotStyleLight16"/>
  <colors>
    <mruColors>
      <color rgb="FF969696"/>
      <color rgb="FFEAEAEA"/>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4"/>
  <sheetViews>
    <sheetView view="pageBreakPreview" zoomScaleNormal="100" zoomScaleSheetLayoutView="100" zoomScalePageLayoutView="85" workbookViewId="0">
      <selection activeCell="C8" sqref="C8"/>
    </sheetView>
  </sheetViews>
  <sheetFormatPr defaultColWidth="9.140625" defaultRowHeight="23.25" customHeight="1" x14ac:dyDescent="0.2"/>
  <cols>
    <col min="1" max="1" width="11.140625" style="34" customWidth="1"/>
    <col min="2" max="10" width="11.140625" style="26" customWidth="1"/>
    <col min="11" max="16384" width="9.140625" style="22"/>
  </cols>
  <sheetData>
    <row r="1" spans="1:10" ht="23.25" customHeight="1" x14ac:dyDescent="0.2">
      <c r="A1" s="31"/>
      <c r="B1" s="35"/>
      <c r="C1" s="25"/>
    </row>
    <row r="2" spans="1:10" ht="23.25" customHeight="1" x14ac:dyDescent="0.2">
      <c r="A2" s="31"/>
      <c r="B2" s="35"/>
      <c r="C2" s="25"/>
      <c r="D2" s="27"/>
      <c r="E2" s="27"/>
      <c r="F2" s="27"/>
    </row>
    <row r="3" spans="1:10" s="23" customFormat="1" ht="23.25" customHeight="1" x14ac:dyDescent="0.3">
      <c r="A3" s="32" t="s">
        <v>8</v>
      </c>
      <c r="B3" s="28"/>
      <c r="C3" s="28"/>
      <c r="D3" s="28"/>
      <c r="E3" s="29"/>
      <c r="F3" s="29"/>
      <c r="G3" s="29"/>
      <c r="H3" s="29"/>
      <c r="I3" s="29"/>
      <c r="J3" s="29"/>
    </row>
    <row r="4" spans="1:10" s="23" customFormat="1" ht="23.25" customHeight="1" x14ac:dyDescent="0.3">
      <c r="A4" s="36" t="s">
        <v>79</v>
      </c>
      <c r="B4" s="30"/>
      <c r="C4" s="30"/>
      <c r="D4" s="30"/>
      <c r="E4" s="30"/>
      <c r="F4" s="30"/>
      <c r="G4" s="30"/>
      <c r="H4" s="30"/>
      <c r="I4" s="30"/>
      <c r="J4" s="29"/>
    </row>
    <row r="5" spans="1:10" s="23" customFormat="1" ht="23.25" customHeight="1" x14ac:dyDescent="0.3">
      <c r="A5" s="36" t="s">
        <v>80</v>
      </c>
      <c r="B5" s="30"/>
      <c r="C5" s="30"/>
      <c r="D5" s="30"/>
      <c r="E5" s="30"/>
      <c r="F5" s="30"/>
      <c r="G5" s="30"/>
      <c r="H5" s="30"/>
      <c r="I5" s="30"/>
      <c r="J5" s="29"/>
    </row>
    <row r="6" spans="1:10" s="23" customFormat="1" ht="23.25" customHeight="1" x14ac:dyDescent="0.3">
      <c r="A6" s="36" t="s">
        <v>81</v>
      </c>
      <c r="B6" s="30"/>
      <c r="C6" s="30"/>
      <c r="D6" s="30"/>
      <c r="E6" s="30"/>
      <c r="F6" s="30"/>
      <c r="G6" s="30"/>
      <c r="H6" s="30"/>
      <c r="I6" s="30"/>
      <c r="J6" s="29"/>
    </row>
    <row r="7" spans="1:10" s="23" customFormat="1" ht="23.25" customHeight="1" x14ac:dyDescent="0.3">
      <c r="A7" s="36"/>
      <c r="B7" s="30"/>
      <c r="C7" s="30"/>
      <c r="D7" s="30"/>
      <c r="E7" s="30"/>
      <c r="F7" s="30"/>
      <c r="G7" s="30"/>
      <c r="H7" s="30"/>
      <c r="I7" s="30"/>
      <c r="J7" s="29"/>
    </row>
    <row r="8" spans="1:10" s="23" customFormat="1" ht="23.25" customHeight="1" x14ac:dyDescent="0.3">
      <c r="A8" s="37"/>
      <c r="B8" s="28"/>
      <c r="C8" s="29"/>
      <c r="D8" s="29"/>
      <c r="E8" s="29"/>
      <c r="F8" s="29"/>
      <c r="G8" s="29"/>
      <c r="H8" s="29"/>
      <c r="I8" s="29"/>
      <c r="J8" s="29"/>
    </row>
    <row r="9" spans="1:10" s="23" customFormat="1" ht="23.25" customHeight="1" x14ac:dyDescent="0.3">
      <c r="A9" s="38"/>
      <c r="B9" s="28"/>
      <c r="C9" s="28"/>
      <c r="D9" s="28"/>
      <c r="E9" s="29"/>
      <c r="F9" s="29"/>
      <c r="G9" s="29"/>
      <c r="H9" s="29"/>
      <c r="I9" s="29"/>
      <c r="J9" s="29"/>
    </row>
    <row r="10" spans="1:10" s="23" customFormat="1" ht="23.25" customHeight="1" x14ac:dyDescent="0.3">
      <c r="A10" s="39" t="s">
        <v>9</v>
      </c>
      <c r="B10" s="30"/>
      <c r="C10" s="30"/>
      <c r="D10" s="30"/>
      <c r="E10" s="30"/>
      <c r="F10" s="30"/>
      <c r="G10" s="30"/>
      <c r="H10" s="30"/>
      <c r="I10" s="30"/>
      <c r="J10" s="29"/>
    </row>
    <row r="11" spans="1:10" s="23" customFormat="1" ht="23.25" customHeight="1" x14ac:dyDescent="0.3">
      <c r="A11" s="36" t="s">
        <v>79</v>
      </c>
      <c r="B11" s="30"/>
      <c r="C11" s="30"/>
      <c r="D11" s="30"/>
      <c r="E11" s="30"/>
      <c r="F11" s="30"/>
      <c r="G11" s="30"/>
      <c r="H11" s="30"/>
      <c r="I11" s="30"/>
      <c r="J11" s="29"/>
    </row>
    <row r="12" spans="1:10" s="23" customFormat="1" ht="23.25" customHeight="1" x14ac:dyDescent="0.3">
      <c r="A12" s="36" t="s">
        <v>82</v>
      </c>
      <c r="B12" s="30"/>
      <c r="C12" s="30"/>
      <c r="D12" s="30"/>
      <c r="E12" s="30"/>
      <c r="F12" s="30"/>
      <c r="G12" s="30"/>
      <c r="H12" s="30"/>
      <c r="I12" s="30"/>
      <c r="J12" s="29"/>
    </row>
    <row r="13" spans="1:10" s="23" customFormat="1" ht="23.25" customHeight="1" x14ac:dyDescent="0.3">
      <c r="A13" s="32"/>
      <c r="B13" s="30"/>
      <c r="C13" s="30"/>
      <c r="D13" s="30"/>
      <c r="E13" s="30"/>
      <c r="F13" s="30"/>
      <c r="G13" s="30"/>
      <c r="H13" s="30"/>
      <c r="I13" s="30"/>
      <c r="J13" s="29"/>
    </row>
    <row r="14" spans="1:10" ht="23.25" customHeight="1" x14ac:dyDescent="0.2">
      <c r="A14" s="31"/>
      <c r="B14" s="35"/>
      <c r="C14" s="25"/>
      <c r="D14" s="25"/>
      <c r="E14" s="25"/>
      <c r="F14" s="25"/>
    </row>
    <row r="15" spans="1:10" ht="23.25" customHeight="1" x14ac:dyDescent="0.2">
      <c r="A15" s="31"/>
      <c r="B15" s="35"/>
      <c r="C15" s="25"/>
      <c r="D15" s="35"/>
      <c r="E15" s="25"/>
      <c r="F15" s="25"/>
    </row>
    <row r="18" spans="1:11" s="24" customFormat="1" ht="23.25" customHeight="1" x14ac:dyDescent="0.35">
      <c r="A18" s="133" t="s">
        <v>5</v>
      </c>
      <c r="B18" s="133"/>
      <c r="C18" s="133"/>
      <c r="D18" s="133"/>
      <c r="E18" s="133"/>
      <c r="F18" s="133"/>
      <c r="G18" s="133"/>
      <c r="H18" s="133"/>
      <c r="I18" s="133"/>
      <c r="J18" s="133"/>
    </row>
    <row r="19" spans="1:11" s="23" customFormat="1" ht="23.25" customHeight="1" x14ac:dyDescent="0.3">
      <c r="A19" s="33"/>
      <c r="B19" s="28"/>
      <c r="C19" s="29"/>
      <c r="D19" s="29"/>
      <c r="E19" s="29"/>
      <c r="F19" s="29"/>
      <c r="G19" s="29"/>
      <c r="H19" s="29"/>
      <c r="I19" s="29"/>
      <c r="J19" s="29"/>
    </row>
    <row r="20" spans="1:11" s="23" customFormat="1" ht="23.25" customHeight="1" x14ac:dyDescent="0.3">
      <c r="A20" s="33"/>
      <c r="B20" s="28"/>
      <c r="C20" s="29"/>
      <c r="D20" s="29"/>
      <c r="E20" s="29"/>
      <c r="F20" s="29"/>
      <c r="G20" s="29"/>
      <c r="H20" s="29"/>
      <c r="I20" s="29"/>
      <c r="J20" s="29"/>
    </row>
    <row r="21" spans="1:11" s="23" customFormat="1" ht="23.25" customHeight="1" x14ac:dyDescent="0.3">
      <c r="A21" s="33"/>
      <c r="B21" s="28"/>
      <c r="C21" s="29"/>
      <c r="D21" s="28"/>
      <c r="E21" s="29"/>
      <c r="F21" s="29"/>
      <c r="G21" s="29"/>
      <c r="H21" s="29"/>
      <c r="I21" s="29"/>
      <c r="J21" s="29"/>
    </row>
    <row r="22" spans="1:11" s="23" customFormat="1" ht="23.25" customHeight="1" x14ac:dyDescent="0.3">
      <c r="A22" s="134" t="s">
        <v>96</v>
      </c>
      <c r="B22" s="134"/>
      <c r="C22" s="134"/>
      <c r="D22" s="134"/>
      <c r="E22" s="134"/>
      <c r="F22" s="134"/>
      <c r="G22" s="134"/>
      <c r="H22" s="134"/>
      <c r="I22" s="134"/>
      <c r="J22" s="134"/>
      <c r="K22" s="134"/>
    </row>
    <row r="24" spans="1:11" s="23" customFormat="1" ht="23.25" customHeight="1" x14ac:dyDescent="0.3">
      <c r="A24" s="33"/>
      <c r="B24" s="29"/>
      <c r="C24" s="29"/>
      <c r="D24" s="28"/>
      <c r="E24" s="29"/>
      <c r="F24" s="29"/>
      <c r="G24" s="29"/>
      <c r="H24" s="29"/>
      <c r="I24" s="29"/>
      <c r="J24" s="29"/>
    </row>
  </sheetData>
  <sheetProtection selectLockedCells="1"/>
  <mergeCells count="2">
    <mergeCell ref="A18:J18"/>
    <mergeCell ref="A22:K22"/>
  </mergeCells>
  <pageMargins left="0.70866141732283472" right="0.70866141732283472" top="0.74803149606299213" bottom="0.74803149606299213" header="0.31496062992125984" footer="0.31496062992125984"/>
  <pageSetup paperSize="9" scale="73" fitToHeight="0" orientation="portrait" horizontalDpi="4294967293" r:id="rId1"/>
  <headerFooter differentFirst="1" scaleWithDoc="0">
    <oddFooter xml:space="preserve">&amp;R&amp;"Calibri,Regular"&amp;P-1/&amp;N-1  </oddFooter>
    <firstFooter>&amp;R&amp;"Calibri,Regular"ZAGREB, VELJAČA 2026.</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69"/>
  <sheetViews>
    <sheetView view="pageBreakPreview" zoomScaleNormal="100" zoomScaleSheetLayoutView="100" workbookViewId="0">
      <selection activeCell="C8" sqref="C8"/>
    </sheetView>
  </sheetViews>
  <sheetFormatPr defaultColWidth="9.140625" defaultRowHeight="15.75" x14ac:dyDescent="0.25"/>
  <cols>
    <col min="1" max="1" width="110.7109375" style="18" customWidth="1"/>
    <col min="2" max="16384" width="9.140625" style="4"/>
  </cols>
  <sheetData>
    <row r="2" spans="1:1" x14ac:dyDescent="0.25">
      <c r="A2" s="20" t="s">
        <v>10</v>
      </c>
    </row>
    <row r="3" spans="1:1" s="7" customFormat="1" x14ac:dyDescent="0.2">
      <c r="A3" s="17"/>
    </row>
    <row r="4" spans="1:1" ht="31.5" x14ac:dyDescent="0.25">
      <c r="A4" s="17" t="s">
        <v>51</v>
      </c>
    </row>
    <row r="5" spans="1:1" x14ac:dyDescent="0.25">
      <c r="A5" s="18" t="s">
        <v>52</v>
      </c>
    </row>
    <row r="6" spans="1:1" ht="78.75" x14ac:dyDescent="0.25">
      <c r="A6" s="18" t="s">
        <v>11</v>
      </c>
    </row>
    <row r="7" spans="1:1" ht="110.25" x14ac:dyDescent="0.25">
      <c r="A7" s="18" t="s">
        <v>66</v>
      </c>
    </row>
    <row r="8" spans="1:1" ht="31.5" x14ac:dyDescent="0.25">
      <c r="A8" s="18" t="s">
        <v>12</v>
      </c>
    </row>
    <row r="9" spans="1:1" ht="63" x14ac:dyDescent="0.25">
      <c r="A9" s="18" t="s">
        <v>13</v>
      </c>
    </row>
    <row r="10" spans="1:1" x14ac:dyDescent="0.25">
      <c r="A10" s="18" t="s">
        <v>14</v>
      </c>
    </row>
    <row r="11" spans="1:1" ht="47.25" x14ac:dyDescent="0.25">
      <c r="A11" s="18" t="s">
        <v>65</v>
      </c>
    </row>
    <row r="12" spans="1:1" x14ac:dyDescent="0.25">
      <c r="A12" s="18" t="s">
        <v>15</v>
      </c>
    </row>
    <row r="13" spans="1:1" ht="47.25" x14ac:dyDescent="0.25">
      <c r="A13" s="18" t="s">
        <v>16</v>
      </c>
    </row>
    <row r="14" spans="1:1" x14ac:dyDescent="0.25">
      <c r="A14" s="18" t="s">
        <v>17</v>
      </c>
    </row>
    <row r="16" spans="1:1" x14ac:dyDescent="0.25">
      <c r="A16" s="17" t="s">
        <v>18</v>
      </c>
    </row>
    <row r="17" spans="1:1" ht="31.5" x14ac:dyDescent="0.25">
      <c r="A17" s="18" t="s">
        <v>19</v>
      </c>
    </row>
    <row r="18" spans="1:1" ht="47.25" x14ac:dyDescent="0.25">
      <c r="A18" s="18" t="s">
        <v>64</v>
      </c>
    </row>
    <row r="19" spans="1:1" ht="31.5" x14ac:dyDescent="0.25">
      <c r="A19" s="18" t="s">
        <v>20</v>
      </c>
    </row>
    <row r="21" spans="1:1" x14ac:dyDescent="0.25">
      <c r="A21" s="17" t="s">
        <v>21</v>
      </c>
    </row>
    <row r="22" spans="1:1" ht="31.5" x14ac:dyDescent="0.25">
      <c r="A22" s="18" t="s">
        <v>22</v>
      </c>
    </row>
    <row r="23" spans="1:1" ht="31.5" x14ac:dyDescent="0.25">
      <c r="A23" s="18" t="s">
        <v>23</v>
      </c>
    </row>
    <row r="24" spans="1:1" ht="31.5" x14ac:dyDescent="0.25">
      <c r="A24" s="18" t="s">
        <v>78</v>
      </c>
    </row>
    <row r="26" spans="1:1" x14ac:dyDescent="0.25">
      <c r="A26" s="17" t="s">
        <v>24</v>
      </c>
    </row>
    <row r="27" spans="1:1" ht="47.25" x14ac:dyDescent="0.25">
      <c r="A27" s="18" t="s">
        <v>25</v>
      </c>
    </row>
    <row r="28" spans="1:1" x14ac:dyDescent="0.25">
      <c r="A28" s="18" t="s">
        <v>26</v>
      </c>
    </row>
    <row r="29" spans="1:1" x14ac:dyDescent="0.25">
      <c r="A29" s="18" t="s">
        <v>27</v>
      </c>
    </row>
    <row r="30" spans="1:1" ht="31.5" x14ac:dyDescent="0.25">
      <c r="A30" s="18" t="s">
        <v>28</v>
      </c>
    </row>
    <row r="32" spans="1:1" x14ac:dyDescent="0.25">
      <c r="A32" s="17" t="s">
        <v>29</v>
      </c>
    </row>
    <row r="33" spans="1:2" x14ac:dyDescent="0.25">
      <c r="A33" s="18" t="s">
        <v>30</v>
      </c>
    </row>
    <row r="34" spans="1:2" ht="31.5" x14ac:dyDescent="0.25">
      <c r="A34" s="18" t="s">
        <v>31</v>
      </c>
    </row>
    <row r="35" spans="1:2" ht="47.25" x14ac:dyDescent="0.25">
      <c r="A35" s="18" t="s">
        <v>32</v>
      </c>
    </row>
    <row r="36" spans="1:2" x14ac:dyDescent="0.25">
      <c r="A36" s="18" t="s">
        <v>33</v>
      </c>
    </row>
    <row r="38" spans="1:2" x14ac:dyDescent="0.25">
      <c r="A38" s="17" t="s">
        <v>34</v>
      </c>
    </row>
    <row r="39" spans="1:2" ht="31.5" x14ac:dyDescent="0.25">
      <c r="A39" s="18" t="s">
        <v>35</v>
      </c>
    </row>
    <row r="40" spans="1:2" x14ac:dyDescent="0.25">
      <c r="A40" s="19" t="s">
        <v>71</v>
      </c>
    </row>
    <row r="41" spans="1:2" x14ac:dyDescent="0.25">
      <c r="A41" s="19" t="s">
        <v>72</v>
      </c>
    </row>
    <row r="42" spans="1:2" x14ac:dyDescent="0.25">
      <c r="A42" s="19" t="s">
        <v>63</v>
      </c>
    </row>
    <row r="43" spans="1:2" ht="31.5" x14ac:dyDescent="0.25">
      <c r="A43" s="19" t="s">
        <v>70</v>
      </c>
    </row>
    <row r="44" spans="1:2" x14ac:dyDescent="0.25">
      <c r="A44" s="19" t="s">
        <v>62</v>
      </c>
    </row>
    <row r="45" spans="1:2" x14ac:dyDescent="0.25">
      <c r="A45" s="19" t="s">
        <v>67</v>
      </c>
      <c r="B45" s="6"/>
    </row>
    <row r="46" spans="1:2" ht="31.5" x14ac:dyDescent="0.25">
      <c r="A46" s="19" t="s">
        <v>73</v>
      </c>
    </row>
    <row r="47" spans="1:2" x14ac:dyDescent="0.25">
      <c r="A47" s="19" t="s">
        <v>36</v>
      </c>
    </row>
    <row r="48" spans="1:2" x14ac:dyDescent="0.25">
      <c r="A48" s="19" t="s">
        <v>37</v>
      </c>
    </row>
    <row r="49" spans="1:1" x14ac:dyDescent="0.25">
      <c r="A49" s="19" t="s">
        <v>38</v>
      </c>
    </row>
    <row r="50" spans="1:1" ht="31.5" x14ac:dyDescent="0.25">
      <c r="A50" s="19" t="s">
        <v>74</v>
      </c>
    </row>
    <row r="51" spans="1:1" ht="31.5" x14ac:dyDescent="0.25">
      <c r="A51" s="19" t="s">
        <v>75</v>
      </c>
    </row>
    <row r="52" spans="1:1" x14ac:dyDescent="0.25">
      <c r="A52" s="19" t="s">
        <v>69</v>
      </c>
    </row>
    <row r="53" spans="1:1" x14ac:dyDescent="0.25">
      <c r="A53" s="19" t="s">
        <v>68</v>
      </c>
    </row>
    <row r="54" spans="1:1" ht="31.5" x14ac:dyDescent="0.25">
      <c r="A54" s="18" t="s">
        <v>39</v>
      </c>
    </row>
    <row r="55" spans="1:1" x14ac:dyDescent="0.25">
      <c r="A55" s="18" t="s">
        <v>40</v>
      </c>
    </row>
    <row r="57" spans="1:1" x14ac:dyDescent="0.25">
      <c r="A57" s="17" t="s">
        <v>41</v>
      </c>
    </row>
    <row r="58" spans="1:1" s="6" customFormat="1" ht="31.5" x14ac:dyDescent="0.25">
      <c r="A58" s="18" t="s">
        <v>42</v>
      </c>
    </row>
    <row r="59" spans="1:1" s="6" customFormat="1" x14ac:dyDescent="0.25">
      <c r="A59" s="18"/>
    </row>
    <row r="60" spans="1:1" s="6" customFormat="1" x14ac:dyDescent="0.25">
      <c r="A60" s="17" t="s">
        <v>43</v>
      </c>
    </row>
    <row r="61" spans="1:1" s="6" customFormat="1" ht="31.5" x14ac:dyDescent="0.25">
      <c r="A61" s="18" t="s">
        <v>44</v>
      </c>
    </row>
    <row r="62" spans="1:1" s="6" customFormat="1" ht="31.5" x14ac:dyDescent="0.25">
      <c r="A62" s="18" t="s">
        <v>45</v>
      </c>
    </row>
    <row r="64" spans="1:1" s="6" customFormat="1" x14ac:dyDescent="0.25">
      <c r="A64" s="17" t="s">
        <v>46</v>
      </c>
    </row>
    <row r="65" spans="1:1" s="6" customFormat="1" ht="47.25" x14ac:dyDescent="0.25">
      <c r="A65" s="18" t="s">
        <v>47</v>
      </c>
    </row>
    <row r="66" spans="1:1" s="6" customFormat="1" x14ac:dyDescent="0.25">
      <c r="A66" s="18" t="s">
        <v>48</v>
      </c>
    </row>
    <row r="67" spans="1:1" s="6" customFormat="1" ht="47.25" x14ac:dyDescent="0.25">
      <c r="A67" s="18" t="s">
        <v>49</v>
      </c>
    </row>
    <row r="68" spans="1:1" s="6" customFormat="1" x14ac:dyDescent="0.25">
      <c r="A68" s="18"/>
    </row>
    <row r="69" spans="1:1" s="6" customFormat="1" ht="31.5" x14ac:dyDescent="0.25">
      <c r="A69" s="17" t="s">
        <v>50</v>
      </c>
    </row>
  </sheetData>
  <sheetProtection selectLockedCells="1"/>
  <pageMargins left="0.70866141732283472" right="0.70866141732283472" top="0.74803149606299213" bottom="0.74803149606299213" header="0.31496062992125984" footer="0.31496062992125984"/>
  <pageSetup paperSize="9" fitToHeight="0" orientation="portrait" r:id="rId1"/>
  <headerFooter differentFirst="1" scaleWithDoc="0">
    <oddFooter xml:space="preserve">&amp;R&amp;"Calibri,Regular"&amp;P-1/&amp;N-1  </oddFooter>
    <firstFooter xml:space="preserve">&amp;R&amp;"Calibri,Regular"&amp;P-1/&amp;N-1   </firstFooter>
  </headerFooter>
  <rowBreaks count="2" manualBreakCount="2">
    <brk id="20" man="1"/>
    <brk id="3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19"/>
  <sheetViews>
    <sheetView view="pageBreakPreview" zoomScaleNormal="100" zoomScaleSheetLayoutView="100" workbookViewId="0">
      <selection activeCell="C8" sqref="C8"/>
    </sheetView>
  </sheetViews>
  <sheetFormatPr defaultColWidth="9.140625" defaultRowHeight="15.75" x14ac:dyDescent="0.25"/>
  <cols>
    <col min="1" max="1" width="110.7109375" style="18" customWidth="1"/>
    <col min="2" max="16384" width="9.140625" style="4"/>
  </cols>
  <sheetData>
    <row r="2" spans="1:1" x14ac:dyDescent="0.25">
      <c r="A2" s="20" t="s">
        <v>53</v>
      </c>
    </row>
    <row r="3" spans="1:1" x14ac:dyDescent="0.25">
      <c r="A3" s="20"/>
    </row>
    <row r="4" spans="1:1" s="7" customFormat="1" x14ac:dyDescent="0.2">
      <c r="A4" s="17" t="str">
        <f>""&amp;TEXT('A_GRAĐ.OBRT.RADOVI'!A9,) &amp;") " &amp;TEXT('A_GRAĐ.OBRT.RADOVI'!B9,)&amp;""</f>
        <v>A.1.) RADOVI DEMONTAŽE, RAZGRADNJE I UKLANJANJA</v>
      </c>
    </row>
    <row r="5" spans="1:1" s="5" customFormat="1" ht="63" x14ac:dyDescent="0.2">
      <c r="A5" s="18" t="s">
        <v>56</v>
      </c>
    </row>
    <row r="6" spans="1:1" s="5" customFormat="1" ht="47.25" x14ac:dyDescent="0.2">
      <c r="A6" s="17" t="s">
        <v>77</v>
      </c>
    </row>
    <row r="7" spans="1:1" s="5" customFormat="1" x14ac:dyDescent="0.2">
      <c r="A7" s="17" t="s">
        <v>57</v>
      </c>
    </row>
    <row r="8" spans="1:1" s="5" customFormat="1" ht="31.5" x14ac:dyDescent="0.2">
      <c r="A8" s="18" t="s">
        <v>58</v>
      </c>
    </row>
    <row r="10" spans="1:1" x14ac:dyDescent="0.25">
      <c r="A10" s="17" t="str">
        <f>""&amp;TEXT('A_GRAĐ.OBRT.RADOVI'!A25,) &amp;") " &amp;TEXT('A_GRAĐ.OBRT.RADOVI'!B25,)&amp;""</f>
        <v>A.2.) GIPS-KARTONSKI RADOVI</v>
      </c>
    </row>
    <row r="11" spans="1:1" ht="31.5" x14ac:dyDescent="0.25">
      <c r="A11" s="18" t="s">
        <v>84</v>
      </c>
    </row>
    <row r="12" spans="1:1" x14ac:dyDescent="0.25">
      <c r="A12" s="41" t="s">
        <v>85</v>
      </c>
    </row>
    <row r="13" spans="1:1" x14ac:dyDescent="0.25">
      <c r="A13" s="42" t="s">
        <v>86</v>
      </c>
    </row>
    <row r="14" spans="1:1" x14ac:dyDescent="0.25">
      <c r="A14" s="42" t="s">
        <v>87</v>
      </c>
    </row>
    <row r="15" spans="1:1" ht="31.5" x14ac:dyDescent="0.25">
      <c r="A15" s="18" t="s">
        <v>88</v>
      </c>
    </row>
    <row r="16" spans="1:1" ht="47.25" x14ac:dyDescent="0.25">
      <c r="A16" s="18" t="s">
        <v>89</v>
      </c>
    </row>
    <row r="17" spans="1:1" ht="31.5" x14ac:dyDescent="0.25">
      <c r="A17" s="18" t="s">
        <v>90</v>
      </c>
    </row>
    <row r="18" spans="1:1" s="6" customFormat="1" x14ac:dyDescent="0.25">
      <c r="A18" s="18"/>
    </row>
    <row r="19" spans="1:1" x14ac:dyDescent="0.25">
      <c r="A19" s="17"/>
    </row>
  </sheetData>
  <sheetProtection selectLockedCells="1"/>
  <dataValidations count="1">
    <dataValidation operator="lessThan" allowBlank="1" showInputMessage="1" showErrorMessage="1" sqref="A1:XFD1048576" xr:uid="{00000000-0002-0000-0200-000000000000}"/>
  </dataValidations>
  <pageMargins left="0.70866141732283472" right="0.70866141732283472" top="0.74803149606299213" bottom="0.74803149606299213" header="0.31496062992125984" footer="0.31496062992125984"/>
  <pageSetup paperSize="9" scale="80" fitToHeight="0" orientation="portrait" r:id="rId1"/>
  <headerFooter differentFirst="1" scaleWithDoc="0">
    <oddFooter xml:space="preserve">&amp;R&amp;"Calibri,Regular"&amp;P-1/&amp;N-1  </oddFooter>
    <firstFooter xml:space="preserve">&amp;R&amp;"Calibri,Regular"&amp;P-1/&amp;N-1   </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89"/>
  <sheetViews>
    <sheetView tabSelected="1" view="pageBreakPreview" topLeftCell="A60" zoomScale="85" zoomScaleNormal="85" zoomScaleSheetLayoutView="85" workbookViewId="0">
      <selection activeCell="H72" sqref="H72"/>
    </sheetView>
  </sheetViews>
  <sheetFormatPr defaultColWidth="9.140625" defaultRowHeight="15.75" x14ac:dyDescent="0.25"/>
  <cols>
    <col min="1" max="1" width="5.7109375" style="13" customWidth="1"/>
    <col min="2" max="2" width="55.7109375" style="9" customWidth="1"/>
    <col min="3" max="3" width="8.7109375" style="97" customWidth="1"/>
    <col min="4" max="4" width="11.7109375" style="97" customWidth="1"/>
    <col min="5" max="5" width="11.7109375" style="98" customWidth="1"/>
    <col min="6" max="6" width="17.7109375" style="99" customWidth="1"/>
    <col min="7" max="16384" width="9.140625" style="1"/>
  </cols>
  <sheetData>
    <row r="1" spans="1:6" x14ac:dyDescent="0.25">
      <c r="A1" s="15" t="str">
        <f>"GRAĐEVINA: "&amp;TEXT(NASLOVNICA!A11,)</f>
        <v>GRAĐEVINA: OSNOVNA ŠKOLA PAVAO BELAS</v>
      </c>
    </row>
    <row r="2" spans="1:6" x14ac:dyDescent="0.25">
      <c r="A2" s="15" t="str">
        <f>"PROJEKT: "&amp;TEXT(NASLOVNICA!A22,)</f>
        <v>PROJEKT: PREUREĐENJE ŠKOLSKOG HOLA OSNOVNE ŠKOLE PAVAO BELAS</v>
      </c>
    </row>
    <row r="3" spans="1:6" x14ac:dyDescent="0.25">
      <c r="A3" s="15" t="s">
        <v>124</v>
      </c>
      <c r="F3" s="117"/>
    </row>
    <row r="4" spans="1:6" x14ac:dyDescent="0.25">
      <c r="C4" s="107"/>
      <c r="D4" s="107"/>
      <c r="E4" s="108"/>
      <c r="F4" s="118"/>
    </row>
    <row r="5" spans="1:6" s="2" customFormat="1" ht="31.5" x14ac:dyDescent="0.2">
      <c r="A5" s="124" t="s">
        <v>0</v>
      </c>
      <c r="B5" s="123" t="s">
        <v>4</v>
      </c>
      <c r="C5" s="125" t="s">
        <v>1</v>
      </c>
      <c r="D5" s="125" t="s">
        <v>2</v>
      </c>
      <c r="E5" s="126" t="s">
        <v>3</v>
      </c>
      <c r="F5" s="127" t="s">
        <v>7</v>
      </c>
    </row>
    <row r="6" spans="1:6" s="2" customFormat="1" x14ac:dyDescent="0.2">
      <c r="A6" s="13"/>
      <c r="B6" s="8"/>
      <c r="C6" s="94"/>
      <c r="D6" s="94"/>
      <c r="E6" s="109"/>
      <c r="F6" s="119"/>
    </row>
    <row r="7" spans="1:6" x14ac:dyDescent="0.25">
      <c r="A7" s="14" t="s">
        <v>6</v>
      </c>
      <c r="B7" s="10" t="s">
        <v>111</v>
      </c>
      <c r="C7" s="91"/>
      <c r="D7" s="91"/>
      <c r="E7" s="102"/>
      <c r="F7" s="103"/>
    </row>
    <row r="8" spans="1:6" x14ac:dyDescent="0.25">
      <c r="B8" s="8"/>
      <c r="C8" s="94"/>
      <c r="D8" s="94"/>
      <c r="E8" s="104"/>
      <c r="F8" s="100"/>
    </row>
    <row r="9" spans="1:6" x14ac:dyDescent="0.25">
      <c r="A9" s="14" t="str">
        <f>TEXT($A$7,)&amp;"1."</f>
        <v>A.1.</v>
      </c>
      <c r="B9" s="10" t="s">
        <v>61</v>
      </c>
      <c r="C9" s="110"/>
      <c r="D9" s="110"/>
      <c r="E9" s="92"/>
      <c r="F9" s="93"/>
    </row>
    <row r="10" spans="1:6" x14ac:dyDescent="0.25">
      <c r="B10" s="8"/>
      <c r="E10" s="95"/>
      <c r="F10" s="96"/>
    </row>
    <row r="11" spans="1:6" ht="141.75" x14ac:dyDescent="0.25">
      <c r="B11" s="8" t="s">
        <v>76</v>
      </c>
      <c r="C11" s="94"/>
      <c r="D11" s="94"/>
      <c r="F11" s="96"/>
    </row>
    <row r="12" spans="1:6" x14ac:dyDescent="0.25">
      <c r="B12" s="11"/>
    </row>
    <row r="13" spans="1:6" x14ac:dyDescent="0.25">
      <c r="A13" s="13">
        <f>COUNT(A$9:A12)+1</f>
        <v>1</v>
      </c>
      <c r="B13" s="21" t="s">
        <v>97</v>
      </c>
    </row>
    <row r="14" spans="1:6" ht="31.5" x14ac:dyDescent="0.25">
      <c r="B14" s="11" t="s">
        <v>108</v>
      </c>
      <c r="C14" s="97" t="s">
        <v>54</v>
      </c>
      <c r="D14" s="97">
        <v>220</v>
      </c>
      <c r="F14" s="99">
        <f>D14*E14</f>
        <v>0</v>
      </c>
    </row>
    <row r="15" spans="1:6" s="40" customFormat="1" x14ac:dyDescent="0.25">
      <c r="A15" s="106"/>
      <c r="B15" s="9"/>
      <c r="C15" s="97"/>
      <c r="D15" s="112"/>
      <c r="E15" s="112"/>
      <c r="F15" s="100"/>
    </row>
    <row r="16" spans="1:6" s="40" customFormat="1" x14ac:dyDescent="0.25">
      <c r="A16" s="13">
        <f>COUNT(A$9:A15)+1</f>
        <v>2</v>
      </c>
      <c r="B16" s="21" t="s">
        <v>109</v>
      </c>
      <c r="C16" s="97"/>
      <c r="D16" s="111"/>
      <c r="E16" s="111"/>
      <c r="F16" s="120"/>
    </row>
    <row r="17" spans="1:6" s="40" customFormat="1" x14ac:dyDescent="0.25">
      <c r="A17" s="106"/>
      <c r="B17" s="9" t="s">
        <v>165</v>
      </c>
      <c r="C17" s="97" t="s">
        <v>91</v>
      </c>
      <c r="D17" s="97">
        <v>3</v>
      </c>
      <c r="E17" s="98"/>
      <c r="F17" s="99">
        <f>D17*E17</f>
        <v>0</v>
      </c>
    </row>
    <row r="18" spans="1:6" s="40" customFormat="1" x14ac:dyDescent="0.25">
      <c r="A18" s="106"/>
      <c r="B18" s="9"/>
      <c r="C18" s="97"/>
      <c r="D18" s="112"/>
      <c r="E18" s="112"/>
      <c r="F18" s="100"/>
    </row>
    <row r="19" spans="1:6" s="40" customFormat="1" x14ac:dyDescent="0.25">
      <c r="A19" s="13">
        <f>COUNT(A$9:A18)+1</f>
        <v>3</v>
      </c>
      <c r="B19" s="21" t="s">
        <v>118</v>
      </c>
      <c r="C19" s="97"/>
      <c r="D19" s="111"/>
      <c r="E19" s="111"/>
      <c r="F19" s="120"/>
    </row>
    <row r="20" spans="1:6" s="40" customFormat="1" ht="47.25" x14ac:dyDescent="0.25">
      <c r="A20" s="106"/>
      <c r="B20" s="9" t="s">
        <v>119</v>
      </c>
      <c r="C20" s="97" t="s">
        <v>91</v>
      </c>
      <c r="D20" s="97">
        <v>1</v>
      </c>
      <c r="E20" s="98"/>
      <c r="F20" s="99">
        <f>D20*E20</f>
        <v>0</v>
      </c>
    </row>
    <row r="21" spans="1:6" s="40" customFormat="1" x14ac:dyDescent="0.25">
      <c r="A21" s="106"/>
      <c r="B21" s="9"/>
      <c r="C21" s="97"/>
      <c r="D21" s="112"/>
      <c r="E21" s="112"/>
      <c r="F21" s="100"/>
    </row>
    <row r="22" spans="1:6" ht="31.5" x14ac:dyDescent="0.25">
      <c r="A22" s="14"/>
      <c r="B22" s="10" t="str">
        <f>"UKUPNO - "&amp;TEXT(A9,) &amp;" " &amp;TEXT(B9,)&amp;" (€):"</f>
        <v>UKUPNO - A.1. RADOVI DEMONTAŽE, RAZGRADNJE I UKLANJANJA (€):</v>
      </c>
      <c r="C22" s="91"/>
      <c r="D22" s="91"/>
      <c r="E22" s="92"/>
      <c r="F22" s="96">
        <f>SUM(F9:F21)</f>
        <v>0</v>
      </c>
    </row>
    <row r="23" spans="1:6" x14ac:dyDescent="0.25">
      <c r="B23" s="8"/>
      <c r="C23" s="94"/>
      <c r="D23" s="94"/>
      <c r="E23" s="95"/>
      <c r="F23" s="96"/>
    </row>
    <row r="24" spans="1:6" x14ac:dyDescent="0.25">
      <c r="B24" s="8"/>
      <c r="C24" s="94"/>
      <c r="D24" s="94"/>
      <c r="E24" s="95"/>
      <c r="F24" s="96"/>
    </row>
    <row r="25" spans="1:6" x14ac:dyDescent="0.25">
      <c r="A25" s="14" t="str">
        <f>TEXT($A$7,)&amp;"2."</f>
        <v>A.2.</v>
      </c>
      <c r="B25" s="10" t="s">
        <v>98</v>
      </c>
      <c r="C25" s="91"/>
      <c r="D25" s="91"/>
      <c r="E25" s="101"/>
      <c r="F25" s="93"/>
    </row>
    <row r="26" spans="1:6" x14ac:dyDescent="0.25">
      <c r="B26" s="8"/>
      <c r="C26" s="94"/>
      <c r="D26" s="94"/>
      <c r="E26" s="95"/>
      <c r="F26" s="96"/>
    </row>
    <row r="27" spans="1:6" x14ac:dyDescent="0.25">
      <c r="A27" s="13">
        <f>COUNT(A$25:A26)+1</f>
        <v>1</v>
      </c>
      <c r="B27" s="8" t="s">
        <v>99</v>
      </c>
    </row>
    <row r="28" spans="1:6" ht="31.5" x14ac:dyDescent="0.25">
      <c r="B28" s="9" t="s">
        <v>100</v>
      </c>
    </row>
    <row r="29" spans="1:6" x14ac:dyDescent="0.25">
      <c r="B29" s="9" t="s">
        <v>101</v>
      </c>
    </row>
    <row r="30" spans="1:6" x14ac:dyDescent="0.25">
      <c r="B30" s="11" t="s">
        <v>102</v>
      </c>
    </row>
    <row r="31" spans="1:6" ht="78.75" x14ac:dyDescent="0.25">
      <c r="B31" s="11" t="s">
        <v>103</v>
      </c>
    </row>
    <row r="32" spans="1:6" ht="31.5" x14ac:dyDescent="0.25">
      <c r="B32" s="11" t="s">
        <v>104</v>
      </c>
    </row>
    <row r="33" spans="1:6" ht="31.5" x14ac:dyDescent="0.25">
      <c r="B33" s="9" t="s">
        <v>105</v>
      </c>
    </row>
    <row r="34" spans="1:6" ht="31.5" x14ac:dyDescent="0.25">
      <c r="B34" s="9" t="s">
        <v>106</v>
      </c>
    </row>
    <row r="35" spans="1:6" x14ac:dyDescent="0.25">
      <c r="A35" s="13" t="s">
        <v>55</v>
      </c>
      <c r="B35" s="9" t="s">
        <v>107</v>
      </c>
      <c r="C35" s="97" t="s">
        <v>54</v>
      </c>
      <c r="D35" s="97">
        <v>145</v>
      </c>
      <c r="F35" s="99">
        <f>D35*E35</f>
        <v>0</v>
      </c>
    </row>
    <row r="36" spans="1:6" x14ac:dyDescent="0.25">
      <c r="A36" s="13" t="str">
        <f>CHAR(CODE(A35)+1)&amp;")"</f>
        <v>b)</v>
      </c>
      <c r="B36" s="9" t="s">
        <v>110</v>
      </c>
      <c r="C36" s="97" t="s">
        <v>54</v>
      </c>
      <c r="D36" s="97">
        <v>65</v>
      </c>
      <c r="F36" s="99">
        <f>D36*E36</f>
        <v>0</v>
      </c>
    </row>
    <row r="38" spans="1:6" x14ac:dyDescent="0.25">
      <c r="A38" s="14"/>
      <c r="B38" s="10" t="str">
        <f>"UKUPNO - "&amp;TEXT(A25,) &amp;" " &amp;TEXT(B25,)&amp;" (€):"</f>
        <v>UKUPNO - A.2. GIPS-KARTONSKI RADOVI (€):</v>
      </c>
      <c r="C38" s="91"/>
      <c r="D38" s="91"/>
      <c r="E38" s="92"/>
      <c r="F38" s="96">
        <f>SUM(F25:F37)</f>
        <v>0</v>
      </c>
    </row>
    <row r="39" spans="1:6" x14ac:dyDescent="0.25">
      <c r="B39" s="8"/>
      <c r="C39" s="94"/>
      <c r="D39" s="94"/>
      <c r="E39" s="95"/>
      <c r="F39" s="96"/>
    </row>
    <row r="40" spans="1:6" x14ac:dyDescent="0.25">
      <c r="B40" s="8"/>
      <c r="C40" s="94"/>
      <c r="D40" s="94"/>
      <c r="E40" s="95"/>
      <c r="F40" s="96"/>
    </row>
    <row r="41" spans="1:6" x14ac:dyDescent="0.25">
      <c r="A41" s="14" t="str">
        <f>TEXT($A$7,)&amp;"3."</f>
        <v>A.3.</v>
      </c>
      <c r="B41" s="10" t="s">
        <v>114</v>
      </c>
      <c r="C41" s="91"/>
      <c r="D41" s="91"/>
      <c r="E41" s="101"/>
      <c r="F41" s="93"/>
    </row>
    <row r="42" spans="1:6" x14ac:dyDescent="0.25">
      <c r="B42" s="8"/>
      <c r="F42" s="96"/>
    </row>
    <row r="43" spans="1:6" ht="94.5" x14ac:dyDescent="0.25">
      <c r="B43" s="17" t="s">
        <v>115</v>
      </c>
      <c r="F43" s="96"/>
    </row>
    <row r="44" spans="1:6" x14ac:dyDescent="0.25">
      <c r="B44" s="18"/>
      <c r="F44" s="96"/>
    </row>
    <row r="45" spans="1:6" x14ac:dyDescent="0.25">
      <c r="A45" s="13">
        <f>COUNT(A$41:A44)+1</f>
        <v>1</v>
      </c>
      <c r="B45" s="21" t="s">
        <v>112</v>
      </c>
    </row>
    <row r="46" spans="1:6" ht="110.25" x14ac:dyDescent="0.25">
      <c r="B46" s="11" t="s">
        <v>113</v>
      </c>
    </row>
    <row r="47" spans="1:6" ht="31.5" x14ac:dyDescent="0.25">
      <c r="A47" s="13" t="s">
        <v>55</v>
      </c>
      <c r="B47" s="11" t="s">
        <v>116</v>
      </c>
      <c r="C47" s="97" t="s">
        <v>91</v>
      </c>
      <c r="D47" s="97">
        <v>5</v>
      </c>
      <c r="F47" s="99">
        <f t="shared" ref="F47:F48" si="0">D47*E47</f>
        <v>0</v>
      </c>
    </row>
    <row r="48" spans="1:6" x14ac:dyDescent="0.25">
      <c r="A48" s="13" t="str">
        <f>CHAR(CODE(A47)+1)&amp;")"</f>
        <v>b)</v>
      </c>
      <c r="B48" s="11" t="s">
        <v>117</v>
      </c>
      <c r="C48" s="97" t="s">
        <v>91</v>
      </c>
      <c r="D48" s="97">
        <v>1</v>
      </c>
      <c r="F48" s="99">
        <f t="shared" si="0"/>
        <v>0</v>
      </c>
    </row>
    <row r="49" spans="1:6" x14ac:dyDescent="0.25">
      <c r="B49" s="11"/>
    </row>
    <row r="50" spans="1:6" x14ac:dyDescent="0.25">
      <c r="A50" s="14"/>
      <c r="B50" s="10" t="str">
        <f>"UKUPNO - "&amp;TEXT(A41,) &amp;" " &amp;TEXT(B41,)&amp;" (€):"</f>
        <v>UKUPNO - A.3. UNUTRAŠNJA STOLARIJA  (€):</v>
      </c>
      <c r="C50" s="91"/>
      <c r="D50" s="91"/>
      <c r="E50" s="92"/>
      <c r="F50" s="96">
        <f>SUM(F41:F49)</f>
        <v>0</v>
      </c>
    </row>
    <row r="51" spans="1:6" x14ac:dyDescent="0.25">
      <c r="B51" s="8"/>
      <c r="C51" s="94"/>
      <c r="D51" s="94"/>
      <c r="E51" s="95"/>
      <c r="F51" s="96"/>
    </row>
    <row r="52" spans="1:6" x14ac:dyDescent="0.25">
      <c r="B52" s="8"/>
      <c r="C52" s="94"/>
      <c r="D52" s="94"/>
      <c r="E52" s="95"/>
      <c r="F52" s="96"/>
    </row>
    <row r="53" spans="1:6" x14ac:dyDescent="0.25">
      <c r="A53" s="14" t="str">
        <f>TEXT($A$7,)&amp;"4."</f>
        <v>A.4.</v>
      </c>
      <c r="B53" s="10" t="s">
        <v>194</v>
      </c>
      <c r="C53" s="91"/>
      <c r="D53" s="91"/>
      <c r="E53" s="101"/>
      <c r="F53" s="93"/>
    </row>
    <row r="54" spans="1:6" x14ac:dyDescent="0.25">
      <c r="B54" s="8"/>
      <c r="F54" s="96"/>
    </row>
    <row r="55" spans="1:6" x14ac:dyDescent="0.25">
      <c r="A55" s="13">
        <f>COUNT(A$53:A54)+1</f>
        <v>1</v>
      </c>
      <c r="B55" s="21" t="s">
        <v>208</v>
      </c>
    </row>
    <row r="56" spans="1:6" ht="63" x14ac:dyDescent="0.25">
      <c r="B56" s="9" t="s">
        <v>209</v>
      </c>
      <c r="C56" s="97" t="s">
        <v>91</v>
      </c>
      <c r="D56" s="97">
        <v>3</v>
      </c>
      <c r="F56" s="99">
        <f>D56*E56</f>
        <v>0</v>
      </c>
    </row>
    <row r="57" spans="1:6" x14ac:dyDescent="0.25">
      <c r="B57" s="21"/>
    </row>
    <row r="58" spans="1:6" x14ac:dyDescent="0.25">
      <c r="A58" s="13">
        <f>COUNT(A$53:A57)+1</f>
        <v>2</v>
      </c>
      <c r="B58" s="8" t="s">
        <v>195</v>
      </c>
      <c r="C58" s="2"/>
    </row>
    <row r="59" spans="1:6" ht="63" x14ac:dyDescent="0.25">
      <c r="B59" s="9" t="s">
        <v>196</v>
      </c>
      <c r="C59" s="2"/>
    </row>
    <row r="60" spans="1:6" x14ac:dyDescent="0.25">
      <c r="B60" s="9" t="s">
        <v>197</v>
      </c>
      <c r="C60" s="2" t="s">
        <v>198</v>
      </c>
      <c r="D60" s="97">
        <v>1</v>
      </c>
      <c r="F60" s="99">
        <f>D60*E60</f>
        <v>0</v>
      </c>
    </row>
    <row r="61" spans="1:6" x14ac:dyDescent="0.25">
      <c r="C61" s="2"/>
    </row>
    <row r="62" spans="1:6" x14ac:dyDescent="0.25">
      <c r="A62" s="13">
        <f>COUNT(A$53:A61)+1</f>
        <v>3</v>
      </c>
      <c r="B62" s="8" t="s">
        <v>199</v>
      </c>
      <c r="C62" s="2"/>
    </row>
    <row r="63" spans="1:6" ht="31.5" x14ac:dyDescent="0.25">
      <c r="B63" s="9" t="s">
        <v>200</v>
      </c>
      <c r="C63" s="2"/>
    </row>
    <row r="64" spans="1:6" x14ac:dyDescent="0.25">
      <c r="A64" s="13" t="s">
        <v>55</v>
      </c>
      <c r="B64" s="11" t="s">
        <v>201</v>
      </c>
      <c r="C64" s="2" t="s">
        <v>202</v>
      </c>
      <c r="D64" s="97">
        <v>10</v>
      </c>
      <c r="F64" s="99">
        <f>D64*E64</f>
        <v>0</v>
      </c>
    </row>
    <row r="65" spans="1:6" x14ac:dyDescent="0.25">
      <c r="A65" s="13" t="str">
        <f>CHAR(CODE(A64)+1)&amp;")"</f>
        <v>b)</v>
      </c>
      <c r="B65" s="11" t="s">
        <v>203</v>
      </c>
      <c r="C65" s="2" t="s">
        <v>202</v>
      </c>
      <c r="D65" s="97">
        <v>10</v>
      </c>
      <c r="F65" s="99">
        <f>D65*E65</f>
        <v>0</v>
      </c>
    </row>
    <row r="66" spans="1:6" x14ac:dyDescent="0.25">
      <c r="C66" s="2"/>
    </row>
    <row r="67" spans="1:6" x14ac:dyDescent="0.25">
      <c r="A67" s="13">
        <f>COUNT(A$53:A66)+1</f>
        <v>4</v>
      </c>
      <c r="B67" s="8" t="s">
        <v>204</v>
      </c>
      <c r="C67" s="129"/>
      <c r="D67" s="130"/>
      <c r="E67" s="131"/>
      <c r="F67" s="132"/>
    </row>
    <row r="68" spans="1:6" x14ac:dyDescent="0.25">
      <c r="A68" s="128"/>
      <c r="B68" s="9" t="s">
        <v>205</v>
      </c>
      <c r="C68" s="2" t="s">
        <v>83</v>
      </c>
      <c r="D68" s="97">
        <v>1</v>
      </c>
      <c r="F68" s="99">
        <f>D68*E68</f>
        <v>0</v>
      </c>
    </row>
    <row r="69" spans="1:6" x14ac:dyDescent="0.25">
      <c r="C69" s="2"/>
    </row>
    <row r="70" spans="1:6" x14ac:dyDescent="0.25">
      <c r="A70" s="13">
        <f>COUNT(A$53:A69)+1</f>
        <v>5</v>
      </c>
      <c r="B70" s="8" t="s">
        <v>206</v>
      </c>
      <c r="C70" s="129"/>
      <c r="D70" s="130"/>
      <c r="E70" s="131"/>
      <c r="F70" s="132"/>
    </row>
    <row r="71" spans="1:6" ht="47.25" x14ac:dyDescent="0.25">
      <c r="A71" s="128"/>
      <c r="B71" s="9" t="s">
        <v>207</v>
      </c>
      <c r="C71" s="2" t="s">
        <v>83</v>
      </c>
      <c r="D71" s="97">
        <v>1</v>
      </c>
      <c r="F71" s="99">
        <f>D71*E71</f>
        <v>0</v>
      </c>
    </row>
    <row r="72" spans="1:6" x14ac:dyDescent="0.25">
      <c r="B72" s="11"/>
    </row>
    <row r="73" spans="1:6" x14ac:dyDescent="0.25">
      <c r="A73" s="13">
        <f>COUNT(A$53:A72)+1</f>
        <v>6</v>
      </c>
      <c r="B73" s="8" t="s">
        <v>210</v>
      </c>
      <c r="C73" s="129"/>
      <c r="D73" s="130"/>
      <c r="E73" s="131"/>
      <c r="F73" s="132"/>
    </row>
    <row r="74" spans="1:6" ht="94.5" x14ac:dyDescent="0.25">
      <c r="A74" s="128"/>
      <c r="B74" s="9" t="s">
        <v>211</v>
      </c>
      <c r="C74" s="97" t="s">
        <v>54</v>
      </c>
      <c r="D74" s="97">
        <v>50</v>
      </c>
      <c r="F74" s="99">
        <f>D74*E74</f>
        <v>0</v>
      </c>
    </row>
    <row r="75" spans="1:6" x14ac:dyDescent="0.25">
      <c r="A75" s="128"/>
    </row>
    <row r="76" spans="1:6" x14ac:dyDescent="0.25">
      <c r="A76" s="14"/>
      <c r="B76" s="10" t="str">
        <f>"UKUPNO - "&amp;TEXT(A53,) &amp;" " &amp;TEXT(B53,)&amp;" (€):"</f>
        <v>UKUPNO - A.4. RAZNI RADOVI (€):</v>
      </c>
      <c r="C76" s="91"/>
      <c r="D76" s="91"/>
      <c r="E76" s="92"/>
      <c r="F76" s="96">
        <f>SUM(F53:F74)</f>
        <v>0</v>
      </c>
    </row>
    <row r="77" spans="1:6" x14ac:dyDescent="0.25">
      <c r="B77" s="8"/>
      <c r="C77" s="94"/>
      <c r="D77" s="94"/>
      <c r="E77" s="95"/>
      <c r="F77" s="96"/>
    </row>
    <row r="78" spans="1:6" x14ac:dyDescent="0.25">
      <c r="B78" s="8"/>
      <c r="D78" s="94"/>
      <c r="E78" s="95"/>
      <c r="F78" s="96"/>
    </row>
    <row r="79" spans="1:6" x14ac:dyDescent="0.25">
      <c r="A79" s="16"/>
      <c r="B79" s="12" t="str">
        <f>"REKAPITULACIJA - "&amp;TEXT(A7,) &amp;" " &amp;TEXT(B7,)</f>
        <v>REKAPITULACIJA - A. GRAĐEVINSKO - OBRTNIČKI RADOVI</v>
      </c>
      <c r="C79" s="113"/>
      <c r="D79" s="113"/>
      <c r="E79" s="114"/>
      <c r="F79" s="121"/>
    </row>
    <row r="80" spans="1:6" x14ac:dyDescent="0.25">
      <c r="B80" s="8"/>
      <c r="C80" s="115"/>
      <c r="D80" s="115"/>
      <c r="E80" s="116"/>
      <c r="F80" s="122"/>
    </row>
    <row r="81" spans="1:6" x14ac:dyDescent="0.25">
      <c r="A81" s="13" t="str">
        <f>A9</f>
        <v>A.1.</v>
      </c>
      <c r="B81" s="8" t="str">
        <f>B9</f>
        <v>RADOVI DEMONTAŽE, RAZGRADNJE I UKLANJANJA</v>
      </c>
      <c r="C81" s="94"/>
      <c r="D81" s="94"/>
      <c r="E81" s="95"/>
      <c r="F81" s="96">
        <f>F22</f>
        <v>0</v>
      </c>
    </row>
    <row r="82" spans="1:6" s="3" customFormat="1" x14ac:dyDescent="0.2">
      <c r="A82" s="13"/>
      <c r="B82" s="8"/>
      <c r="C82" s="97"/>
      <c r="D82" s="97"/>
      <c r="E82" s="98"/>
      <c r="F82" s="99"/>
    </row>
    <row r="83" spans="1:6" s="3" customFormat="1" x14ac:dyDescent="0.2">
      <c r="A83" s="13" t="str">
        <f>A25</f>
        <v>A.2.</v>
      </c>
      <c r="B83" s="8" t="str">
        <f>B25</f>
        <v>GIPS-KARTONSKI RADOVI</v>
      </c>
      <c r="C83" s="94"/>
      <c r="D83" s="94"/>
      <c r="E83" s="95"/>
      <c r="F83" s="96">
        <f>F38</f>
        <v>0</v>
      </c>
    </row>
    <row r="84" spans="1:6" s="3" customFormat="1" x14ac:dyDescent="0.2">
      <c r="A84" s="13"/>
      <c r="B84" s="8"/>
      <c r="C84" s="97"/>
      <c r="D84" s="97"/>
      <c r="E84" s="98"/>
      <c r="F84" s="99"/>
    </row>
    <row r="85" spans="1:6" s="3" customFormat="1" x14ac:dyDescent="0.2">
      <c r="A85" s="13" t="str">
        <f>A41</f>
        <v>A.3.</v>
      </c>
      <c r="B85" s="8" t="str">
        <f>B41</f>
        <v xml:space="preserve">UNUTRAŠNJA STOLARIJA </v>
      </c>
      <c r="C85" s="94"/>
      <c r="D85" s="94"/>
      <c r="E85" s="95"/>
      <c r="F85" s="96">
        <f>F50</f>
        <v>0</v>
      </c>
    </row>
    <row r="86" spans="1:6" s="3" customFormat="1" x14ac:dyDescent="0.2">
      <c r="A86" s="13"/>
      <c r="B86" s="8"/>
      <c r="C86" s="97"/>
      <c r="D86" s="97"/>
      <c r="E86" s="98"/>
      <c r="F86" s="99"/>
    </row>
    <row r="87" spans="1:6" s="3" customFormat="1" x14ac:dyDescent="0.2">
      <c r="A87" s="13" t="str">
        <f>A53</f>
        <v>A.4.</v>
      </c>
      <c r="B87" s="8" t="str">
        <f>B53</f>
        <v>RAZNI RADOVI</v>
      </c>
      <c r="C87" s="94"/>
      <c r="D87" s="94"/>
      <c r="E87" s="95"/>
      <c r="F87" s="96">
        <f>F76</f>
        <v>0</v>
      </c>
    </row>
    <row r="88" spans="1:6" x14ac:dyDescent="0.25">
      <c r="B88" s="8"/>
      <c r="C88" s="94"/>
      <c r="D88" s="94"/>
      <c r="E88" s="95"/>
      <c r="F88" s="96"/>
    </row>
    <row r="89" spans="1:6" s="3" customFormat="1" x14ac:dyDescent="0.2">
      <c r="A89" s="14"/>
      <c r="B89" s="10" t="str">
        <f>"UKUPNO - "&amp;TEXT(A7,) &amp;" " &amp;TEXT(B7,)&amp;" (€):"</f>
        <v>UKUPNO - A. GRAĐEVINSKO - OBRTNIČKI RADOVI (€):</v>
      </c>
      <c r="C89" s="91"/>
      <c r="D89" s="110"/>
      <c r="E89" s="92"/>
      <c r="F89" s="96">
        <f>SUM(F79:F88)</f>
        <v>0</v>
      </c>
    </row>
  </sheetData>
  <sheetProtection selectLockedCells="1"/>
  <phoneticPr fontId="3" type="noConversion"/>
  <dataValidations count="1">
    <dataValidation operator="lessThan" allowBlank="1" showInputMessage="1" showErrorMessage="1" sqref="F21 F15 B21:C21 A45:A46 C17:F17 F18 A16 C18:C19 C20:F20 C15:C16 B15:B20 A19 A55:A65 B58:XFD65 C45:XFD46 A47:XFD54 A1:XFD14 A22:XFD44 C55:XFD57 B56 A66:XFD1048576" xr:uid="{00000000-0002-0000-0300-000000000000}"/>
  </dataValidations>
  <pageMargins left="0.70866141732283472" right="0.70866141732283472" top="0.74803149606299213" bottom="0.74803149606299213" header="0.31496062992125984" footer="0.31496062992125984"/>
  <pageSetup paperSize="9" scale="80" fitToHeight="0" orientation="portrait" r:id="rId1"/>
  <headerFooter differentFirst="1" scaleWithDoc="0">
    <oddFooter xml:space="preserve">&amp;R&amp;"Calibri,Regular"&amp;P-1/&amp;N-1  </oddFooter>
    <firstFooter xml:space="preserve">&amp;R&amp;"Calibri,Regular"&amp;P-1/&amp;N-1   </firstFooter>
  </headerFooter>
  <rowBreaks count="1" manualBreakCount="1">
    <brk id="69"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95"/>
  <sheetViews>
    <sheetView view="pageBreakPreview" topLeftCell="A76" zoomScaleNormal="100" zoomScaleSheetLayoutView="100" workbookViewId="0">
      <selection activeCell="H99" sqref="H99"/>
    </sheetView>
  </sheetViews>
  <sheetFormatPr defaultColWidth="9.140625" defaultRowHeight="15.75" x14ac:dyDescent="0.25"/>
  <cols>
    <col min="1" max="1" width="5.7109375" style="13" customWidth="1"/>
    <col min="2" max="2" width="55.7109375" style="9" customWidth="1"/>
    <col min="3" max="3" width="8.7109375" style="97" customWidth="1"/>
    <col min="4" max="4" width="11.7109375" style="97" customWidth="1"/>
    <col min="5" max="5" width="11.7109375" style="98" customWidth="1"/>
    <col min="6" max="6" width="17.7109375" style="99" customWidth="1"/>
    <col min="7" max="16384" width="9.140625" style="1"/>
  </cols>
  <sheetData>
    <row r="1" spans="1:6" x14ac:dyDescent="0.25">
      <c r="A1" s="15" t="str">
        <f>"GRAĐEVINA: "&amp;TEXT(NASLOVNICA!A11,)</f>
        <v>GRAĐEVINA: OSNOVNA ŠKOLA PAVAO BELAS</v>
      </c>
    </row>
    <row r="2" spans="1:6" x14ac:dyDescent="0.25">
      <c r="A2" s="15" t="str">
        <f>"PROJEKT: "&amp;TEXT(NASLOVNICA!A22,)</f>
        <v>PROJEKT: PREUREĐENJE ŠKOLSKOG HOLA OSNOVNE ŠKOLE PAVAO BELAS</v>
      </c>
    </row>
    <row r="3" spans="1:6" x14ac:dyDescent="0.25">
      <c r="A3" s="15" t="s">
        <v>123</v>
      </c>
      <c r="F3" s="117"/>
    </row>
    <row r="4" spans="1:6" x14ac:dyDescent="0.25">
      <c r="C4" s="107"/>
      <c r="D4" s="107"/>
      <c r="E4" s="108"/>
      <c r="F4" s="118"/>
    </row>
    <row r="5" spans="1:6" s="2" customFormat="1" ht="31.5" x14ac:dyDescent="0.2">
      <c r="A5" s="124" t="s">
        <v>0</v>
      </c>
      <c r="B5" s="123" t="s">
        <v>4</v>
      </c>
      <c r="C5" s="125" t="s">
        <v>1</v>
      </c>
      <c r="D5" s="125" t="s">
        <v>2</v>
      </c>
      <c r="E5" s="126" t="s">
        <v>3</v>
      </c>
      <c r="F5" s="127" t="s">
        <v>7</v>
      </c>
    </row>
    <row r="6" spans="1:6" s="2" customFormat="1" x14ac:dyDescent="0.2">
      <c r="A6" s="13"/>
      <c r="B6" s="8"/>
      <c r="C6" s="94"/>
      <c r="D6" s="94"/>
      <c r="E6" s="109"/>
      <c r="F6" s="119"/>
    </row>
    <row r="7" spans="1:6" x14ac:dyDescent="0.25">
      <c r="A7" s="14" t="s">
        <v>121</v>
      </c>
      <c r="B7" s="10" t="s">
        <v>122</v>
      </c>
      <c r="C7" s="91"/>
      <c r="D7" s="91"/>
      <c r="E7" s="102"/>
      <c r="F7" s="103"/>
    </row>
    <row r="8" spans="1:6" x14ac:dyDescent="0.25">
      <c r="B8" s="8"/>
      <c r="C8" s="94"/>
      <c r="D8" s="94"/>
      <c r="E8" s="104"/>
      <c r="F8" s="100"/>
    </row>
    <row r="9" spans="1:6" ht="378" x14ac:dyDescent="0.25">
      <c r="B9" s="8" t="s">
        <v>120</v>
      </c>
      <c r="C9" s="94"/>
      <c r="D9" s="94"/>
      <c r="E9" s="104"/>
      <c r="F9" s="100"/>
    </row>
    <row r="10" spans="1:6" x14ac:dyDescent="0.25">
      <c r="B10" s="8"/>
      <c r="C10" s="94"/>
      <c r="D10" s="94"/>
      <c r="E10" s="104"/>
      <c r="F10" s="100"/>
    </row>
    <row r="11" spans="1:6" x14ac:dyDescent="0.25">
      <c r="A11" s="14" t="str">
        <f>TEXT($A$7,)&amp;"1."</f>
        <v>B.1.</v>
      </c>
      <c r="B11" s="10" t="s">
        <v>125</v>
      </c>
      <c r="C11" s="110"/>
      <c r="D11" s="110"/>
      <c r="E11" s="92"/>
      <c r="F11" s="93"/>
    </row>
    <row r="12" spans="1:6" x14ac:dyDescent="0.25">
      <c r="B12" s="8"/>
      <c r="E12" s="95"/>
      <c r="F12" s="96"/>
    </row>
    <row r="13" spans="1:6" x14ac:dyDescent="0.25">
      <c r="B13" s="8" t="s">
        <v>126</v>
      </c>
    </row>
    <row r="14" spans="1:6" ht="63" x14ac:dyDescent="0.25">
      <c r="B14" s="9" t="s">
        <v>127</v>
      </c>
    </row>
    <row r="15" spans="1:6" ht="47.25" x14ac:dyDescent="0.25">
      <c r="B15" s="9" t="s">
        <v>128</v>
      </c>
    </row>
    <row r="16" spans="1:6" ht="63" x14ac:dyDescent="0.25">
      <c r="B16" s="9" t="s">
        <v>129</v>
      </c>
    </row>
    <row r="17" spans="1:6" ht="63" x14ac:dyDescent="0.25">
      <c r="B17" s="9" t="s">
        <v>130</v>
      </c>
    </row>
    <row r="18" spans="1:6" ht="31.5" x14ac:dyDescent="0.25">
      <c r="B18" s="9" t="s">
        <v>131</v>
      </c>
    </row>
    <row r="20" spans="1:6" x14ac:dyDescent="0.25">
      <c r="A20" s="13">
        <f>COUNT(A$11:A19)+1</f>
        <v>1</v>
      </c>
      <c r="B20" s="9" t="s">
        <v>132</v>
      </c>
      <c r="C20" s="97" t="s">
        <v>83</v>
      </c>
      <c r="D20" s="97">
        <v>1</v>
      </c>
      <c r="F20" s="99">
        <f>D20*E20</f>
        <v>0</v>
      </c>
    </row>
    <row r="22" spans="1:6" ht="31.5" x14ac:dyDescent="0.25">
      <c r="A22" s="13">
        <f>COUNT(A$11:A21)+1</f>
        <v>2</v>
      </c>
      <c r="B22" s="9" t="s">
        <v>133</v>
      </c>
      <c r="C22" s="97" t="s">
        <v>91</v>
      </c>
      <c r="D22" s="97">
        <v>2</v>
      </c>
      <c r="F22" s="99">
        <f>D22*E22</f>
        <v>0</v>
      </c>
    </row>
    <row r="23" spans="1:6" x14ac:dyDescent="0.25">
      <c r="B23" s="11"/>
    </row>
    <row r="24" spans="1:6" x14ac:dyDescent="0.25">
      <c r="A24" s="13">
        <f>COUNT(A$11:A23)+1</f>
        <v>3</v>
      </c>
      <c r="B24" s="11" t="s">
        <v>134</v>
      </c>
    </row>
    <row r="25" spans="1:6" x14ac:dyDescent="0.25">
      <c r="A25" s="13" t="s">
        <v>55</v>
      </c>
      <c r="B25" s="11" t="s">
        <v>135</v>
      </c>
      <c r="C25" s="97" t="s">
        <v>136</v>
      </c>
      <c r="D25" s="97">
        <v>36</v>
      </c>
      <c r="F25" s="99">
        <f t="shared" ref="F25:F26" si="0">D25*E25</f>
        <v>0</v>
      </c>
    </row>
    <row r="26" spans="1:6" x14ac:dyDescent="0.25">
      <c r="A26" s="13" t="str">
        <f>CHAR(CODE(A25)+1)&amp;")"</f>
        <v>b)</v>
      </c>
      <c r="B26" s="11" t="s">
        <v>137</v>
      </c>
      <c r="C26" s="97" t="s">
        <v>136</v>
      </c>
      <c r="D26" s="97">
        <v>19</v>
      </c>
      <c r="F26" s="99">
        <f t="shared" si="0"/>
        <v>0</v>
      </c>
    </row>
    <row r="27" spans="1:6" s="40" customFormat="1" x14ac:dyDescent="0.25">
      <c r="A27" s="106"/>
      <c r="B27" s="9"/>
      <c r="C27" s="97"/>
      <c r="D27" s="112"/>
      <c r="E27" s="112"/>
      <c r="F27" s="100"/>
    </row>
    <row r="28" spans="1:6" x14ac:dyDescent="0.25">
      <c r="A28" s="14"/>
      <c r="B28" s="10" t="str">
        <f>"UKUPNO - "&amp;TEXT(A11,) &amp;" " &amp;TEXT(B11,)&amp;" (€):"</f>
        <v>UKUPNO - B.1. DEMONTAŽA (€):</v>
      </c>
      <c r="C28" s="91"/>
      <c r="D28" s="91"/>
      <c r="E28" s="92"/>
      <c r="F28" s="96">
        <f>SUM(F11:F27)</f>
        <v>0</v>
      </c>
    </row>
    <row r="29" spans="1:6" x14ac:dyDescent="0.25">
      <c r="B29" s="8"/>
      <c r="C29" s="94"/>
      <c r="D29" s="94"/>
      <c r="E29" s="95"/>
      <c r="F29" s="96"/>
    </row>
    <row r="30" spans="1:6" x14ac:dyDescent="0.25">
      <c r="B30" s="8"/>
      <c r="C30" s="94"/>
      <c r="D30" s="94"/>
      <c r="E30" s="95"/>
      <c r="F30" s="96"/>
    </row>
    <row r="31" spans="1:6" x14ac:dyDescent="0.25">
      <c r="A31" s="14" t="str">
        <f>TEXT($A$7,)&amp;"2."</f>
        <v>B.2.</v>
      </c>
      <c r="B31" s="10" t="s">
        <v>138</v>
      </c>
      <c r="C31" s="91"/>
      <c r="D31" s="91"/>
      <c r="E31" s="101"/>
      <c r="F31" s="93"/>
    </row>
    <row r="32" spans="1:6" x14ac:dyDescent="0.25">
      <c r="B32" s="8"/>
      <c r="C32" s="94"/>
      <c r="D32" s="94"/>
      <c r="E32" s="95"/>
      <c r="F32" s="96"/>
    </row>
    <row r="33" spans="1:6" ht="47.25" x14ac:dyDescent="0.25">
      <c r="A33" s="13">
        <f>COUNT(A$31:A32)+1</f>
        <v>1</v>
      </c>
      <c r="B33" s="9" t="s">
        <v>139</v>
      </c>
    </row>
    <row r="34" spans="1:6" x14ac:dyDescent="0.25">
      <c r="A34" s="13" t="s">
        <v>55</v>
      </c>
      <c r="B34" s="9" t="s">
        <v>135</v>
      </c>
      <c r="C34" s="97" t="s">
        <v>136</v>
      </c>
      <c r="D34" s="97">
        <v>118</v>
      </c>
      <c r="F34" s="99">
        <f>D34*E34</f>
        <v>0</v>
      </c>
    </row>
    <row r="35" spans="1:6" x14ac:dyDescent="0.25">
      <c r="A35" s="13" t="str">
        <f>CHAR(CODE(A34)+1)&amp;")"</f>
        <v>b)</v>
      </c>
      <c r="B35" s="9" t="s">
        <v>137</v>
      </c>
      <c r="C35" s="97" t="s">
        <v>136</v>
      </c>
      <c r="D35" s="97">
        <v>24</v>
      </c>
      <c r="F35" s="99">
        <f t="shared" ref="F35:F55" si="1">D35*E35</f>
        <v>0</v>
      </c>
    </row>
    <row r="37" spans="1:6" x14ac:dyDescent="0.25">
      <c r="A37" s="13">
        <f>COUNT(A$31:A36)+1</f>
        <v>2</v>
      </c>
      <c r="B37" s="9" t="s">
        <v>140</v>
      </c>
    </row>
    <row r="38" spans="1:6" x14ac:dyDescent="0.25">
      <c r="A38" s="13" t="s">
        <v>55</v>
      </c>
      <c r="B38" s="9" t="s">
        <v>141</v>
      </c>
      <c r="C38" s="97" t="s">
        <v>91</v>
      </c>
      <c r="D38" s="97">
        <v>1</v>
      </c>
      <c r="F38" s="99">
        <f t="shared" si="1"/>
        <v>0</v>
      </c>
    </row>
    <row r="39" spans="1:6" x14ac:dyDescent="0.25">
      <c r="A39" s="13" t="str">
        <f>CHAR(CODE(A38)+1)&amp;")"</f>
        <v>b)</v>
      </c>
      <c r="B39" s="9" t="s">
        <v>142</v>
      </c>
      <c r="C39" s="97" t="s">
        <v>91</v>
      </c>
      <c r="D39" s="97">
        <v>2</v>
      </c>
      <c r="F39" s="99">
        <f t="shared" si="1"/>
        <v>0</v>
      </c>
    </row>
    <row r="40" spans="1:6" x14ac:dyDescent="0.25">
      <c r="A40" s="13" t="str">
        <f t="shared" ref="A40:A41" si="2">CHAR(CODE(A39)+1)&amp;")"</f>
        <v>c)</v>
      </c>
      <c r="B40" s="9" t="s">
        <v>143</v>
      </c>
      <c r="C40" s="97" t="s">
        <v>91</v>
      </c>
      <c r="D40" s="97">
        <v>2</v>
      </c>
      <c r="F40" s="99">
        <f t="shared" si="1"/>
        <v>0</v>
      </c>
    </row>
    <row r="41" spans="1:6" x14ac:dyDescent="0.25">
      <c r="A41" s="13" t="str">
        <f t="shared" si="2"/>
        <v>d)</v>
      </c>
      <c r="B41" s="9" t="s">
        <v>144</v>
      </c>
      <c r="C41" s="97" t="s">
        <v>91</v>
      </c>
      <c r="D41" s="97">
        <v>2</v>
      </c>
      <c r="F41" s="99">
        <f t="shared" si="1"/>
        <v>0</v>
      </c>
    </row>
    <row r="43" spans="1:6" ht="110.25" x14ac:dyDescent="0.25">
      <c r="A43" s="13">
        <f>COUNT(A$31:A42)+1</f>
        <v>3</v>
      </c>
      <c r="B43" s="9" t="s">
        <v>145</v>
      </c>
      <c r="C43" s="97" t="s">
        <v>91</v>
      </c>
      <c r="D43" s="97">
        <v>11</v>
      </c>
      <c r="F43" s="99">
        <f t="shared" si="1"/>
        <v>0</v>
      </c>
    </row>
    <row r="45" spans="1:6" x14ac:dyDescent="0.25">
      <c r="A45" s="13">
        <f>COUNT(A$31:A44)+1</f>
        <v>4</v>
      </c>
      <c r="B45" s="9" t="s">
        <v>146</v>
      </c>
      <c r="C45" s="97" t="s">
        <v>91</v>
      </c>
      <c r="D45" s="97">
        <v>11</v>
      </c>
      <c r="F45" s="99">
        <f t="shared" si="1"/>
        <v>0</v>
      </c>
    </row>
    <row r="47" spans="1:6" ht="63" x14ac:dyDescent="0.25">
      <c r="A47" s="13">
        <f>COUNT(A$31:A46)+1</f>
        <v>5</v>
      </c>
      <c r="B47" s="9" t="s">
        <v>147</v>
      </c>
      <c r="C47" s="97" t="s">
        <v>91</v>
      </c>
      <c r="D47" s="97">
        <v>11</v>
      </c>
      <c r="F47" s="99">
        <f t="shared" si="1"/>
        <v>0</v>
      </c>
    </row>
    <row r="49" spans="1:6" ht="31.5" x14ac:dyDescent="0.25">
      <c r="A49" s="13">
        <f>COUNT(A$31:A48)+1</f>
        <v>6</v>
      </c>
      <c r="B49" s="9" t="s">
        <v>148</v>
      </c>
      <c r="C49" s="97" t="s">
        <v>91</v>
      </c>
      <c r="D49" s="97">
        <v>2</v>
      </c>
      <c r="F49" s="99">
        <f t="shared" si="1"/>
        <v>0</v>
      </c>
    </row>
    <row r="51" spans="1:6" ht="31.5" x14ac:dyDescent="0.25">
      <c r="A51" s="13">
        <f>COUNT(A$31:A50)+1</f>
        <v>7</v>
      </c>
      <c r="B51" s="9" t="s">
        <v>149</v>
      </c>
      <c r="C51" s="97" t="s">
        <v>91</v>
      </c>
      <c r="D51" s="97">
        <v>3</v>
      </c>
      <c r="F51" s="99">
        <f t="shared" si="1"/>
        <v>0</v>
      </c>
    </row>
    <row r="53" spans="1:6" x14ac:dyDescent="0.25">
      <c r="A53" s="13">
        <f>COUNT(A$31:A52)+1</f>
        <v>8</v>
      </c>
      <c r="B53" s="9" t="s">
        <v>150</v>
      </c>
      <c r="C53" s="97" t="s">
        <v>83</v>
      </c>
      <c r="D53" s="97">
        <v>1</v>
      </c>
      <c r="F53" s="99">
        <f t="shared" si="1"/>
        <v>0</v>
      </c>
    </row>
    <row r="55" spans="1:6" x14ac:dyDescent="0.25">
      <c r="A55" s="13">
        <f>COUNT(A$31:A54)+1</f>
        <v>9</v>
      </c>
      <c r="B55" s="9" t="s">
        <v>151</v>
      </c>
      <c r="C55" s="97" t="s">
        <v>83</v>
      </c>
      <c r="D55" s="97">
        <v>1</v>
      </c>
      <c r="F55" s="99">
        <f t="shared" si="1"/>
        <v>0</v>
      </c>
    </row>
    <row r="57" spans="1:6" x14ac:dyDescent="0.25">
      <c r="A57" s="14"/>
      <c r="B57" s="10" t="str">
        <f>"UKUPNO - "&amp;TEXT(A31,) &amp;" " &amp;TEXT(B31,)&amp;" (€):"</f>
        <v>UKUPNO - B.2. INSTALACIJA GRIJANJA (€):</v>
      </c>
      <c r="C57" s="91"/>
      <c r="D57" s="91"/>
      <c r="E57" s="92"/>
      <c r="F57" s="96">
        <f>SUM(F31:F56)</f>
        <v>0</v>
      </c>
    </row>
    <row r="58" spans="1:6" x14ac:dyDescent="0.25">
      <c r="B58" s="8"/>
      <c r="C58" s="94"/>
      <c r="D58" s="94"/>
      <c r="E58" s="95"/>
      <c r="F58" s="96"/>
    </row>
    <row r="59" spans="1:6" x14ac:dyDescent="0.25">
      <c r="B59" s="8"/>
      <c r="C59" s="94"/>
      <c r="D59" s="94"/>
      <c r="E59" s="95"/>
      <c r="F59" s="96"/>
    </row>
    <row r="60" spans="1:6" x14ac:dyDescent="0.25">
      <c r="A60" s="14" t="str">
        <f>TEXT($A$7,)&amp;"3."</f>
        <v>B.3.</v>
      </c>
      <c r="B60" s="10" t="s">
        <v>152</v>
      </c>
      <c r="C60" s="91"/>
      <c r="D60" s="91"/>
      <c r="E60" s="101"/>
      <c r="F60" s="93"/>
    </row>
    <row r="61" spans="1:6" x14ac:dyDescent="0.25">
      <c r="B61" s="8"/>
      <c r="F61" s="96"/>
    </row>
    <row r="62" spans="1:6" x14ac:dyDescent="0.25">
      <c r="A62" s="13">
        <f>COUNT(A60:A$61)+1</f>
        <v>1</v>
      </c>
      <c r="B62" s="11" t="s">
        <v>153</v>
      </c>
    </row>
    <row r="63" spans="1:6" ht="94.5" x14ac:dyDescent="0.25">
      <c r="B63" s="11" t="s">
        <v>154</v>
      </c>
      <c r="C63" s="97" t="s">
        <v>83</v>
      </c>
      <c r="D63" s="97">
        <v>4</v>
      </c>
      <c r="F63" s="99">
        <f>D63*E63</f>
        <v>0</v>
      </c>
    </row>
    <row r="64" spans="1:6" x14ac:dyDescent="0.25">
      <c r="B64" s="11"/>
    </row>
    <row r="65" spans="1:6" ht="94.5" x14ac:dyDescent="0.25">
      <c r="A65" s="13">
        <f>COUNT(A$61:A63)+1</f>
        <v>2</v>
      </c>
      <c r="B65" s="11" t="s">
        <v>155</v>
      </c>
      <c r="C65" s="97" t="s">
        <v>91</v>
      </c>
      <c r="D65" s="97">
        <v>1</v>
      </c>
      <c r="F65" s="99">
        <f>D65*E65</f>
        <v>0</v>
      </c>
    </row>
    <row r="66" spans="1:6" x14ac:dyDescent="0.25">
      <c r="B66" s="11"/>
    </row>
    <row r="67" spans="1:6" ht="31.5" x14ac:dyDescent="0.25">
      <c r="A67" s="13">
        <f>COUNT(A$61:A65)+1</f>
        <v>3</v>
      </c>
      <c r="B67" s="11" t="s">
        <v>156</v>
      </c>
      <c r="C67" s="97" t="s">
        <v>91</v>
      </c>
      <c r="D67" s="97">
        <v>6</v>
      </c>
      <c r="F67" s="99">
        <f>D67*E67</f>
        <v>0</v>
      </c>
    </row>
    <row r="68" spans="1:6" x14ac:dyDescent="0.25">
      <c r="B68" s="11"/>
    </row>
    <row r="69" spans="1:6" ht="31.5" x14ac:dyDescent="0.25">
      <c r="A69" s="13">
        <f>COUNT(A$61:A67)+1</f>
        <v>4</v>
      </c>
      <c r="B69" s="11" t="s">
        <v>157</v>
      </c>
      <c r="C69" s="97" t="s">
        <v>91</v>
      </c>
      <c r="D69" s="97">
        <v>6</v>
      </c>
      <c r="F69" s="99">
        <f>D69*E69</f>
        <v>0</v>
      </c>
    </row>
    <row r="70" spans="1:6" x14ac:dyDescent="0.25">
      <c r="B70" s="11"/>
    </row>
    <row r="71" spans="1:6" ht="47.25" x14ac:dyDescent="0.25">
      <c r="A71" s="13">
        <f>COUNT(A$61:A69)+1</f>
        <v>5</v>
      </c>
      <c r="B71" s="11" t="s">
        <v>158</v>
      </c>
      <c r="C71" s="97" t="s">
        <v>91</v>
      </c>
      <c r="D71" s="97">
        <v>4</v>
      </c>
      <c r="F71" s="99">
        <f>D71*E71</f>
        <v>0</v>
      </c>
    </row>
    <row r="72" spans="1:6" x14ac:dyDescent="0.25">
      <c r="B72" s="11"/>
    </row>
    <row r="73" spans="1:6" ht="78.75" x14ac:dyDescent="0.25">
      <c r="A73" s="13">
        <f>COUNT(A$61:A71)+1</f>
        <v>6</v>
      </c>
      <c r="B73" s="11" t="s">
        <v>159</v>
      </c>
      <c r="C73" s="97" t="s">
        <v>160</v>
      </c>
      <c r="D73" s="97">
        <v>120</v>
      </c>
      <c r="F73" s="99">
        <f>D73*E73</f>
        <v>0</v>
      </c>
    </row>
    <row r="74" spans="1:6" x14ac:dyDescent="0.25">
      <c r="B74" s="11"/>
    </row>
    <row r="75" spans="1:6" ht="31.5" x14ac:dyDescent="0.25">
      <c r="A75" s="13">
        <f>COUNT(A$61:A73)+1</f>
        <v>7</v>
      </c>
      <c r="B75" s="11" t="s">
        <v>161</v>
      </c>
      <c r="C75" s="97" t="s">
        <v>160</v>
      </c>
      <c r="D75" s="97">
        <v>40</v>
      </c>
      <c r="F75" s="99">
        <f>D75*E75</f>
        <v>0</v>
      </c>
    </row>
    <row r="76" spans="1:6" x14ac:dyDescent="0.25">
      <c r="B76" s="11"/>
    </row>
    <row r="77" spans="1:6" ht="141.75" x14ac:dyDescent="0.25">
      <c r="A77" s="13">
        <f>COUNT(A$61:A75)+1</f>
        <v>8</v>
      </c>
      <c r="B77" s="11" t="s">
        <v>162</v>
      </c>
      <c r="C77" s="97" t="s">
        <v>91</v>
      </c>
      <c r="D77" s="97">
        <v>3</v>
      </c>
      <c r="F77" s="99">
        <f>D77*E77</f>
        <v>0</v>
      </c>
    </row>
    <row r="78" spans="1:6" x14ac:dyDescent="0.25">
      <c r="B78" s="11"/>
    </row>
    <row r="79" spans="1:6" ht="63" x14ac:dyDescent="0.25">
      <c r="A79" s="13">
        <f>COUNT(A$61:A77)+1</f>
        <v>9</v>
      </c>
      <c r="B79" s="11" t="s">
        <v>163</v>
      </c>
    </row>
    <row r="80" spans="1:6" x14ac:dyDescent="0.25">
      <c r="B80" s="11" t="s">
        <v>164</v>
      </c>
      <c r="C80" s="97" t="s">
        <v>54</v>
      </c>
      <c r="D80" s="97">
        <v>30</v>
      </c>
      <c r="F80" s="99">
        <f>D80*E80</f>
        <v>0</v>
      </c>
    </row>
    <row r="81" spans="1:6" x14ac:dyDescent="0.25">
      <c r="B81" s="11"/>
    </row>
    <row r="82" spans="1:6" x14ac:dyDescent="0.25">
      <c r="A82" s="13">
        <f>COUNT(A$61:A80)+1</f>
        <v>10</v>
      </c>
      <c r="B82" s="11" t="s">
        <v>150</v>
      </c>
      <c r="C82" s="97" t="s">
        <v>83</v>
      </c>
      <c r="D82" s="97">
        <v>1</v>
      </c>
      <c r="F82" s="99">
        <f>D82*E82</f>
        <v>0</v>
      </c>
    </row>
    <row r="83" spans="1:6" x14ac:dyDescent="0.25">
      <c r="B83" s="11"/>
    </row>
    <row r="84" spans="1:6" x14ac:dyDescent="0.25">
      <c r="A84" s="14"/>
      <c r="B84" s="10" t="str">
        <f>"UKUPNO - "&amp;TEXT(A60,) &amp;" " &amp;TEXT(B60,)&amp;" (€):"</f>
        <v>UKUPNO - B.3. INSTALACIJA VENTILACIJE (€):</v>
      </c>
      <c r="C84" s="91"/>
      <c r="D84" s="91"/>
      <c r="E84" s="92"/>
      <c r="F84" s="96">
        <f>SUM(F60:F83)</f>
        <v>0</v>
      </c>
    </row>
    <row r="85" spans="1:6" x14ac:dyDescent="0.25">
      <c r="B85" s="8"/>
      <c r="C85" s="94"/>
      <c r="D85" s="94"/>
      <c r="E85" s="95"/>
      <c r="F85" s="96"/>
    </row>
    <row r="86" spans="1:6" x14ac:dyDescent="0.25">
      <c r="B86" s="8"/>
      <c r="D86" s="94"/>
      <c r="E86" s="95"/>
      <c r="F86" s="96"/>
    </row>
    <row r="87" spans="1:6" x14ac:dyDescent="0.25">
      <c r="A87" s="16"/>
      <c r="B87" s="10" t="str">
        <f>"REKAPITULACIJA - "&amp;TEXT(A7,) &amp;" " &amp;TEXT(B7,)</f>
        <v>REKAPITULACIJA - B. STROJARSKE INSTALACIJE</v>
      </c>
      <c r="C87" s="113"/>
      <c r="D87" s="113"/>
      <c r="E87" s="114"/>
      <c r="F87" s="121"/>
    </row>
    <row r="88" spans="1:6" x14ac:dyDescent="0.25">
      <c r="B88" s="8"/>
      <c r="C88" s="115"/>
      <c r="D88" s="115"/>
      <c r="E88" s="116"/>
      <c r="F88" s="122"/>
    </row>
    <row r="89" spans="1:6" x14ac:dyDescent="0.25">
      <c r="A89" s="13" t="str">
        <f>A11</f>
        <v>B.1.</v>
      </c>
      <c r="B89" s="8" t="str">
        <f>B11</f>
        <v>DEMONTAŽA</v>
      </c>
      <c r="C89" s="94"/>
      <c r="D89" s="94"/>
      <c r="E89" s="95"/>
      <c r="F89" s="96">
        <f>F28</f>
        <v>0</v>
      </c>
    </row>
    <row r="90" spans="1:6" s="3" customFormat="1" x14ac:dyDescent="0.2">
      <c r="A90" s="13"/>
      <c r="B90" s="8"/>
      <c r="C90" s="97"/>
      <c r="D90" s="97"/>
      <c r="E90" s="98"/>
      <c r="F90" s="99"/>
    </row>
    <row r="91" spans="1:6" s="3" customFormat="1" x14ac:dyDescent="0.2">
      <c r="A91" s="13" t="str">
        <f>A31</f>
        <v>B.2.</v>
      </c>
      <c r="B91" s="8" t="str">
        <f>B31</f>
        <v>INSTALACIJA GRIJANJA</v>
      </c>
      <c r="C91" s="94"/>
      <c r="D91" s="94"/>
      <c r="E91" s="95"/>
      <c r="F91" s="96">
        <f>F57</f>
        <v>0</v>
      </c>
    </row>
    <row r="92" spans="1:6" s="3" customFormat="1" x14ac:dyDescent="0.2">
      <c r="A92" s="13"/>
      <c r="B92" s="8"/>
      <c r="C92" s="97"/>
      <c r="D92" s="97"/>
      <c r="E92" s="98"/>
      <c r="F92" s="99"/>
    </row>
    <row r="93" spans="1:6" s="3" customFormat="1" x14ac:dyDescent="0.2">
      <c r="A93" s="13" t="str">
        <f>A60</f>
        <v>B.3.</v>
      </c>
      <c r="B93" s="8" t="str">
        <f>B60</f>
        <v>INSTALACIJA VENTILACIJE</v>
      </c>
      <c r="C93" s="94"/>
      <c r="D93" s="94"/>
      <c r="E93" s="95"/>
      <c r="F93" s="96">
        <f>F84</f>
        <v>0</v>
      </c>
    </row>
    <row r="94" spans="1:6" x14ac:dyDescent="0.25">
      <c r="B94" s="8"/>
      <c r="C94" s="94"/>
      <c r="D94" s="94"/>
      <c r="E94" s="95"/>
      <c r="F94" s="96"/>
    </row>
    <row r="95" spans="1:6" s="3" customFormat="1" x14ac:dyDescent="0.2">
      <c r="A95" s="14"/>
      <c r="B95" s="10" t="str">
        <f>"UKUPNO - "&amp;TEXT(A7,) &amp;" " &amp;TEXT(B7,)&amp;" (€):"</f>
        <v>UKUPNO - B. STROJARSKE INSTALACIJE (€):</v>
      </c>
      <c r="C95" s="91"/>
      <c r="D95" s="110"/>
      <c r="E95" s="92"/>
      <c r="F95" s="96">
        <f>SUM(F87:F94)</f>
        <v>0</v>
      </c>
    </row>
  </sheetData>
  <sheetProtection selectLockedCells="1"/>
  <dataValidations count="1">
    <dataValidation operator="lessThan" allowBlank="1" showInputMessage="1" showErrorMessage="1" sqref="F27 B27:C27 A83:XFD1048576 A28:XFD61 A1:XFD26 A62:A82 C62:XFD82" xr:uid="{00000000-0002-0000-0400-000000000000}"/>
  </dataValidations>
  <pageMargins left="0.70866141732283472" right="0.70866141732283472" top="0.74803149606299213" bottom="0.74803149606299213" header="0.31496062992125984" footer="0.31496062992125984"/>
  <pageSetup paperSize="9" scale="80" fitToHeight="0" orientation="portrait" r:id="rId1"/>
  <headerFooter differentFirst="1" scaleWithDoc="0">
    <oddFooter xml:space="preserve">&amp;R&amp;"Calibri,Regular"&amp;P-1/&amp;N-1  </oddFooter>
    <firstFooter xml:space="preserve">&amp;R&amp;"Calibri,Regular"&amp;P-1/&amp;N-1   </firstFooter>
  </headerFooter>
  <rowBreaks count="2" manualBreakCount="2">
    <brk id="59" max="5" man="1"/>
    <brk id="78"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57"/>
  <sheetViews>
    <sheetView view="pageBreakPreview" topLeftCell="A54" zoomScaleNormal="100" zoomScaleSheetLayoutView="100" workbookViewId="0">
      <selection activeCell="D85" sqref="D85"/>
    </sheetView>
  </sheetViews>
  <sheetFormatPr defaultColWidth="9.140625" defaultRowHeight="15.75" x14ac:dyDescent="0.25"/>
  <cols>
    <col min="1" max="1" width="5.7109375" style="13" customWidth="1"/>
    <col min="2" max="2" width="55.7109375" style="9" customWidth="1"/>
    <col min="3" max="3" width="8.7109375" style="97" customWidth="1"/>
    <col min="4" max="4" width="11.7109375" style="97" customWidth="1"/>
    <col min="5" max="5" width="11.7109375" style="98" customWidth="1"/>
    <col min="6" max="6" width="17.7109375" style="99" customWidth="1"/>
    <col min="7" max="16384" width="9.140625" style="1"/>
  </cols>
  <sheetData>
    <row r="1" spans="1:6" x14ac:dyDescent="0.25">
      <c r="A1" s="15" t="str">
        <f>"GRAĐEVINA: "&amp;TEXT(NASLOVNICA!A11,)</f>
        <v>GRAĐEVINA: OSNOVNA ŠKOLA PAVAO BELAS</v>
      </c>
    </row>
    <row r="2" spans="1:6" x14ac:dyDescent="0.25">
      <c r="A2" s="15" t="str">
        <f>"PROJEKT: "&amp;TEXT(NASLOVNICA!A22,)</f>
        <v>PROJEKT: PREUREĐENJE ŠKOLSKOG HOLA OSNOVNE ŠKOLE PAVAO BELAS</v>
      </c>
    </row>
    <row r="3" spans="1:6" x14ac:dyDescent="0.25">
      <c r="A3" s="15" t="s">
        <v>167</v>
      </c>
      <c r="F3" s="117"/>
    </row>
    <row r="4" spans="1:6" x14ac:dyDescent="0.25">
      <c r="C4" s="107"/>
      <c r="D4" s="107"/>
      <c r="E4" s="108"/>
      <c r="F4" s="118"/>
    </row>
    <row r="5" spans="1:6" s="2" customFormat="1" ht="31.5" x14ac:dyDescent="0.2">
      <c r="A5" s="124" t="s">
        <v>0</v>
      </c>
      <c r="B5" s="123" t="s">
        <v>4</v>
      </c>
      <c r="C5" s="125" t="s">
        <v>1</v>
      </c>
      <c r="D5" s="125" t="s">
        <v>2</v>
      </c>
      <c r="E5" s="126" t="s">
        <v>3</v>
      </c>
      <c r="F5" s="127" t="s">
        <v>7</v>
      </c>
    </row>
    <row r="6" spans="1:6" s="2" customFormat="1" x14ac:dyDescent="0.2">
      <c r="A6" s="13"/>
      <c r="B6" s="8"/>
      <c r="C6" s="94"/>
      <c r="D6" s="94"/>
      <c r="E6" s="109"/>
      <c r="F6" s="119"/>
    </row>
    <row r="7" spans="1:6" x14ac:dyDescent="0.25">
      <c r="A7" s="14" t="s">
        <v>193</v>
      </c>
      <c r="B7" s="10" t="s">
        <v>168</v>
      </c>
      <c r="C7" s="91"/>
      <c r="D7" s="91"/>
      <c r="E7" s="102"/>
      <c r="F7" s="103"/>
    </row>
    <row r="8" spans="1:6" x14ac:dyDescent="0.25">
      <c r="B8" s="8"/>
      <c r="C8" s="94"/>
      <c r="D8" s="94"/>
      <c r="E8" s="104"/>
      <c r="F8" s="100"/>
    </row>
    <row r="9" spans="1:6" ht="126" x14ac:dyDescent="0.25">
      <c r="B9" s="8" t="s">
        <v>166</v>
      </c>
      <c r="C9" s="94"/>
      <c r="D9" s="94"/>
      <c r="E9" s="104"/>
      <c r="F9" s="100"/>
    </row>
    <row r="10" spans="1:6" x14ac:dyDescent="0.25">
      <c r="B10" s="8"/>
      <c r="E10" s="95"/>
      <c r="F10" s="96"/>
    </row>
    <row r="11" spans="1:6" ht="47.25" x14ac:dyDescent="0.25">
      <c r="A11" s="13">
        <f>COUNT(A$10:A10)+1</f>
        <v>1</v>
      </c>
      <c r="B11" s="9" t="s">
        <v>169</v>
      </c>
      <c r="C11" s="97" t="s">
        <v>83</v>
      </c>
      <c r="D11" s="97">
        <v>1</v>
      </c>
      <c r="F11" s="99">
        <f>D11*E11</f>
        <v>0</v>
      </c>
    </row>
    <row r="13" spans="1:6" ht="63" x14ac:dyDescent="0.25">
      <c r="A13" s="13">
        <f>COUNT(A$10:A12)+1</f>
        <v>2</v>
      </c>
      <c r="B13" s="9" t="s">
        <v>170</v>
      </c>
      <c r="C13" s="97" t="s">
        <v>83</v>
      </c>
      <c r="D13" s="97">
        <v>1</v>
      </c>
      <c r="F13" s="99">
        <f>D13*E13</f>
        <v>0</v>
      </c>
    </row>
    <row r="15" spans="1:6" ht="78.75" x14ac:dyDescent="0.25">
      <c r="A15" s="13">
        <f>COUNT(A$10:A14)+1</f>
        <v>3</v>
      </c>
      <c r="B15" s="9" t="s">
        <v>171</v>
      </c>
      <c r="C15" s="97" t="s">
        <v>83</v>
      </c>
      <c r="D15" s="97">
        <v>1</v>
      </c>
      <c r="F15" s="99">
        <f>D15*E15</f>
        <v>0</v>
      </c>
    </row>
    <row r="17" spans="1:6" ht="157.5" x14ac:dyDescent="0.25">
      <c r="A17" s="13">
        <f>COUNT(A$10:A16)+1</f>
        <v>4</v>
      </c>
      <c r="B17" s="9" t="s">
        <v>172</v>
      </c>
      <c r="C17" s="97" t="s">
        <v>91</v>
      </c>
      <c r="D17" s="97">
        <v>4</v>
      </c>
      <c r="F17" s="99">
        <f>D17*E17</f>
        <v>0</v>
      </c>
    </row>
    <row r="19" spans="1:6" ht="173.25" x14ac:dyDescent="0.25">
      <c r="A19" s="13">
        <f>COUNT(A$10:A18)+1</f>
        <v>5</v>
      </c>
      <c r="B19" s="9" t="s">
        <v>173</v>
      </c>
      <c r="C19" s="97" t="s">
        <v>91</v>
      </c>
      <c r="D19" s="97">
        <v>33</v>
      </c>
      <c r="F19" s="99">
        <f>D19*E19</f>
        <v>0</v>
      </c>
    </row>
    <row r="21" spans="1:6" ht="189" x14ac:dyDescent="0.25">
      <c r="A21" s="13">
        <f>COUNT(A$10:A20)+1</f>
        <v>6</v>
      </c>
      <c r="B21" s="9" t="s">
        <v>174</v>
      </c>
      <c r="C21" s="97" t="s">
        <v>91</v>
      </c>
      <c r="D21" s="97">
        <v>10</v>
      </c>
      <c r="F21" s="99">
        <f>D21*E21</f>
        <v>0</v>
      </c>
    </row>
    <row r="23" spans="1:6" ht="47.25" x14ac:dyDescent="0.25">
      <c r="A23" s="13">
        <f>COUNT(A$10:A22)+1</f>
        <v>7</v>
      </c>
      <c r="B23" s="9" t="s">
        <v>175</v>
      </c>
      <c r="C23" s="97" t="s">
        <v>91</v>
      </c>
      <c r="D23" s="97">
        <v>3</v>
      </c>
      <c r="F23" s="99">
        <f>D23*E23</f>
        <v>0</v>
      </c>
    </row>
    <row r="25" spans="1:6" ht="31.5" x14ac:dyDescent="0.25">
      <c r="A25" s="13">
        <f>COUNT(A$10:A24)+1</f>
        <v>8</v>
      </c>
      <c r="B25" s="9" t="s">
        <v>176</v>
      </c>
      <c r="C25" s="97" t="s">
        <v>91</v>
      </c>
      <c r="D25" s="97">
        <v>3</v>
      </c>
      <c r="F25" s="99">
        <f>D25*E25</f>
        <v>0</v>
      </c>
    </row>
    <row r="27" spans="1:6" ht="31.5" x14ac:dyDescent="0.25">
      <c r="A27" s="13">
        <f>COUNT(A$10:A26)+1</f>
        <v>9</v>
      </c>
      <c r="B27" s="9" t="s">
        <v>177</v>
      </c>
      <c r="C27" s="97" t="s">
        <v>178</v>
      </c>
      <c r="D27" s="97">
        <v>15</v>
      </c>
      <c r="F27" s="99">
        <f>D27*E27</f>
        <v>0</v>
      </c>
    </row>
    <row r="29" spans="1:6" x14ac:dyDescent="0.25">
      <c r="A29" s="13">
        <f>COUNT(A$10:A28)+1</f>
        <v>10</v>
      </c>
      <c r="B29" s="9" t="s">
        <v>179</v>
      </c>
      <c r="C29" s="97" t="s">
        <v>91</v>
      </c>
      <c r="D29" s="97">
        <v>1</v>
      </c>
      <c r="F29" s="99">
        <f>D29*E29</f>
        <v>0</v>
      </c>
    </row>
    <row r="31" spans="1:6" x14ac:dyDescent="0.25">
      <c r="A31" s="13">
        <f>COUNT(A$10:A30)+1</f>
        <v>11</v>
      </c>
      <c r="B31" s="9" t="s">
        <v>180</v>
      </c>
      <c r="C31" s="97" t="s">
        <v>91</v>
      </c>
      <c r="D31" s="97">
        <v>17</v>
      </c>
      <c r="F31" s="99">
        <f>D31*E31</f>
        <v>0</v>
      </c>
    </row>
    <row r="33" spans="1:6" ht="31.5" x14ac:dyDescent="0.25">
      <c r="A33" s="13">
        <f>COUNT(A$10:A32)+1</f>
        <v>12</v>
      </c>
      <c r="B33" s="9" t="s">
        <v>181</v>
      </c>
      <c r="C33" s="97" t="s">
        <v>91</v>
      </c>
      <c r="D33" s="97">
        <v>6</v>
      </c>
      <c r="F33" s="99">
        <f>D33*E33</f>
        <v>0</v>
      </c>
    </row>
    <row r="35" spans="1:6" x14ac:dyDescent="0.25">
      <c r="A35" s="13">
        <f>COUNT(A$10:A34)+1</f>
        <v>13</v>
      </c>
      <c r="B35" s="9" t="s">
        <v>182</v>
      </c>
      <c r="C35" s="97" t="s">
        <v>136</v>
      </c>
      <c r="D35" s="97">
        <v>640</v>
      </c>
      <c r="F35" s="99">
        <f>D35*E35</f>
        <v>0</v>
      </c>
    </row>
    <row r="37" spans="1:6" x14ac:dyDescent="0.25">
      <c r="A37" s="13">
        <f>COUNT(A$10:A36)+1</f>
        <v>14</v>
      </c>
      <c r="B37" s="9" t="s">
        <v>183</v>
      </c>
      <c r="C37" s="97" t="s">
        <v>136</v>
      </c>
      <c r="D37" s="97">
        <v>65</v>
      </c>
      <c r="F37" s="99">
        <f>D37*E37</f>
        <v>0</v>
      </c>
    </row>
    <row r="39" spans="1:6" x14ac:dyDescent="0.25">
      <c r="A39" s="13">
        <f>COUNT(A$10:A38)+1</f>
        <v>15</v>
      </c>
      <c r="B39" s="9" t="s">
        <v>184</v>
      </c>
      <c r="C39" s="97" t="s">
        <v>136</v>
      </c>
      <c r="D39" s="97">
        <v>400</v>
      </c>
      <c r="F39" s="99">
        <f>D39*E39</f>
        <v>0</v>
      </c>
    </row>
    <row r="41" spans="1:6" x14ac:dyDescent="0.25">
      <c r="A41" s="13">
        <f>COUNT(A$10:A40)+1</f>
        <v>16</v>
      </c>
      <c r="B41" s="9" t="s">
        <v>185</v>
      </c>
      <c r="C41" s="97" t="s">
        <v>136</v>
      </c>
      <c r="D41" s="97">
        <v>30</v>
      </c>
      <c r="F41" s="99">
        <f>D41*E41</f>
        <v>0</v>
      </c>
    </row>
    <row r="43" spans="1:6" ht="31.5" x14ac:dyDescent="0.25">
      <c r="A43" s="13">
        <f>COUNT(A$10:A42)+1</f>
        <v>17</v>
      </c>
      <c r="B43" s="9" t="s">
        <v>186</v>
      </c>
      <c r="C43" s="97" t="s">
        <v>136</v>
      </c>
      <c r="D43" s="97">
        <v>880</v>
      </c>
      <c r="F43" s="99">
        <f>D43*E43</f>
        <v>0</v>
      </c>
    </row>
    <row r="45" spans="1:6" ht="63" x14ac:dyDescent="0.25">
      <c r="A45" s="13">
        <f>COUNT(A$10:A44)+1</f>
        <v>18</v>
      </c>
      <c r="B45" s="9" t="s">
        <v>187</v>
      </c>
      <c r="C45" s="97" t="s">
        <v>136</v>
      </c>
      <c r="D45" s="97">
        <v>250</v>
      </c>
      <c r="F45" s="99">
        <f>D45*E45</f>
        <v>0</v>
      </c>
    </row>
    <row r="47" spans="1:6" x14ac:dyDescent="0.25">
      <c r="A47" s="13">
        <f>COUNT(A$10:A46)+1</f>
        <v>19</v>
      </c>
      <c r="B47" s="9" t="s">
        <v>188</v>
      </c>
      <c r="C47" s="97" t="s">
        <v>91</v>
      </c>
      <c r="D47" s="97">
        <v>8</v>
      </c>
      <c r="F47" s="99">
        <f>D47*E47</f>
        <v>0</v>
      </c>
    </row>
    <row r="49" spans="1:6" x14ac:dyDescent="0.25">
      <c r="A49" s="13">
        <f>COUNT(A$10:A48)+1</f>
        <v>20</v>
      </c>
      <c r="B49" s="9" t="s">
        <v>189</v>
      </c>
      <c r="C49" s="97" t="s">
        <v>91</v>
      </c>
      <c r="D49" s="97">
        <v>1</v>
      </c>
      <c r="F49" s="99">
        <f>D49*E49</f>
        <v>0</v>
      </c>
    </row>
    <row r="51" spans="1:6" x14ac:dyDescent="0.25">
      <c r="A51" s="13">
        <f>COUNT(A$10:A50)+1</f>
        <v>21</v>
      </c>
      <c r="B51" s="9" t="s">
        <v>190</v>
      </c>
      <c r="C51" s="97" t="s">
        <v>91</v>
      </c>
      <c r="D51" s="97">
        <v>2</v>
      </c>
      <c r="F51" s="99">
        <f>D51*E51</f>
        <v>0</v>
      </c>
    </row>
    <row r="53" spans="1:6" ht="126" x14ac:dyDescent="0.25">
      <c r="A53" s="13">
        <f>COUNT(A$10:A52)+1</f>
        <v>22</v>
      </c>
      <c r="B53" s="9" t="s">
        <v>191</v>
      </c>
      <c r="C53" s="97" t="s">
        <v>91</v>
      </c>
      <c r="D53" s="97">
        <v>1</v>
      </c>
      <c r="F53" s="99">
        <f>D53*E53</f>
        <v>0</v>
      </c>
    </row>
    <row r="55" spans="1:6" ht="63" x14ac:dyDescent="0.25">
      <c r="A55" s="13">
        <f>COUNT(A$10:A54)+1</f>
        <v>23</v>
      </c>
      <c r="B55" s="9" t="s">
        <v>192</v>
      </c>
      <c r="C55" s="97" t="s">
        <v>91</v>
      </c>
      <c r="D55" s="97">
        <v>1</v>
      </c>
      <c r="F55" s="99">
        <f>D55*E55</f>
        <v>0</v>
      </c>
    </row>
    <row r="56" spans="1:6" x14ac:dyDescent="0.25">
      <c r="B56" s="8"/>
      <c r="C56" s="94"/>
      <c r="D56" s="94"/>
      <c r="E56" s="95"/>
      <c r="F56" s="96"/>
    </row>
    <row r="57" spans="1:6" s="3" customFormat="1" x14ac:dyDescent="0.2">
      <c r="A57" s="14"/>
      <c r="B57" s="10" t="str">
        <f>"UKUPNO - "&amp;TEXT(A7,) &amp;" " &amp;TEXT(B7,)&amp;" (€):"</f>
        <v>UKUPNO - C. ELEKTROINSTALACIJE (€):</v>
      </c>
      <c r="C57" s="91"/>
      <c r="D57" s="110"/>
      <c r="E57" s="92"/>
      <c r="F57" s="96">
        <f>SUM(F7:F56)</f>
        <v>0</v>
      </c>
    </row>
  </sheetData>
  <sheetProtection selectLockedCells="1"/>
  <dataValidations count="1">
    <dataValidation operator="lessThan" allowBlank="1" showInputMessage="1" showErrorMessage="1" sqref="A1:XFD1048576" xr:uid="{00000000-0002-0000-0500-000000000000}"/>
  </dataValidations>
  <pageMargins left="0.70866141732283472" right="0.70866141732283472" top="0.74803149606299213" bottom="0.74803149606299213" header="0.31496062992125984" footer="0.31496062992125984"/>
  <pageSetup paperSize="9" scale="80" fitToHeight="0" orientation="portrait" r:id="rId1"/>
  <headerFooter differentFirst="1" scaleWithDoc="0">
    <oddFooter xml:space="preserve">&amp;R&amp;"Calibri,Regular"&amp;P-1/&amp;N-1  </oddFooter>
    <firstFooter xml:space="preserve">&amp;R&amp;"Calibri,Regular"&amp;P-1/&amp;N-1   </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22"/>
  <sheetViews>
    <sheetView view="pageBreakPreview" zoomScaleNormal="100" zoomScaleSheetLayoutView="100" workbookViewId="0">
      <selection activeCell="D18" sqref="D18"/>
    </sheetView>
  </sheetViews>
  <sheetFormatPr defaultColWidth="17.7109375" defaultRowHeight="15.75" x14ac:dyDescent="0.25"/>
  <cols>
    <col min="1" max="1" width="5.7109375" style="89" customWidth="1"/>
    <col min="2" max="2" width="55.7109375" style="90" customWidth="1"/>
    <col min="3" max="3" width="8.7109375" style="61" customWidth="1"/>
    <col min="4" max="5" width="11.7109375" style="61" customWidth="1"/>
    <col min="6" max="6" width="17.7109375" style="62" customWidth="1"/>
    <col min="7" max="16384" width="17.7109375" style="52"/>
  </cols>
  <sheetData>
    <row r="1" spans="1:6" s="47" customFormat="1" x14ac:dyDescent="0.25">
      <c r="A1" s="15" t="str">
        <f>"GRAĐEVINA: "&amp;TEXT(NASLOVNICA!A11,)</f>
        <v>GRAĐEVINA: OSNOVNA ŠKOLA PAVAO BELAS</v>
      </c>
      <c r="B1" s="43"/>
      <c r="C1" s="44"/>
      <c r="D1" s="44"/>
      <c r="E1" s="45"/>
      <c r="F1" s="46"/>
    </row>
    <row r="2" spans="1:6" s="47" customFormat="1" x14ac:dyDescent="0.25">
      <c r="A2" s="15" t="str">
        <f>"PROJEKT: "&amp;TEXT(NASLOVNICA!A22,)</f>
        <v>PROJEKT: PREUREĐENJE ŠKOLSKOG HOLA OSNOVNE ŠKOLE PAVAO BELAS</v>
      </c>
      <c r="B2" s="43"/>
      <c r="C2" s="44"/>
      <c r="D2" s="44"/>
      <c r="E2" s="45"/>
      <c r="F2" s="46"/>
    </row>
    <row r="3" spans="1:6" s="47" customFormat="1" x14ac:dyDescent="0.25">
      <c r="A3" s="15"/>
      <c r="B3" s="43"/>
      <c r="C3" s="44"/>
      <c r="D3" s="44"/>
      <c r="E3" s="45"/>
      <c r="F3" s="46"/>
    </row>
    <row r="5" spans="1:6" ht="21" x14ac:dyDescent="0.25">
      <c r="A5" s="48"/>
      <c r="B5" s="49" t="s">
        <v>5</v>
      </c>
      <c r="C5" s="50"/>
      <c r="D5" s="50"/>
      <c r="E5" s="50"/>
      <c r="F5" s="51"/>
    </row>
    <row r="8" spans="1:6" s="58" customFormat="1" ht="21" x14ac:dyDescent="0.2">
      <c r="A8" s="53"/>
      <c r="B8" s="54" t="s">
        <v>92</v>
      </c>
      <c r="C8" s="55"/>
      <c r="D8" s="56"/>
      <c r="E8" s="55"/>
      <c r="F8" s="57"/>
    </row>
    <row r="9" spans="1:6" ht="23.25" x14ac:dyDescent="0.25">
      <c r="A9" s="59"/>
      <c r="B9" s="60"/>
    </row>
    <row r="10" spans="1:6" s="67" customFormat="1" ht="18.75" x14ac:dyDescent="0.3">
      <c r="A10" s="63" t="str">
        <f>'A_GRAĐ.OBRT.RADOVI'!A7</f>
        <v>A.</v>
      </c>
      <c r="B10" s="105" t="str">
        <f>'A_GRAĐ.OBRT.RADOVI'!B7</f>
        <v>GRAĐEVINSKO - OBRTNIČKI RADOVI</v>
      </c>
      <c r="C10" s="65"/>
      <c r="D10" s="65"/>
      <c r="E10" s="65" t="s">
        <v>93</v>
      </c>
      <c r="F10" s="66">
        <f>'A_GRAĐ.OBRT.RADOVI'!F89</f>
        <v>0</v>
      </c>
    </row>
    <row r="11" spans="1:6" s="67" customFormat="1" ht="18.75" x14ac:dyDescent="0.3">
      <c r="A11" s="68"/>
      <c r="B11" s="69"/>
      <c r="C11" s="70"/>
      <c r="D11" s="70"/>
      <c r="E11" s="70"/>
      <c r="F11" s="71"/>
    </row>
    <row r="12" spans="1:6" s="67" customFormat="1" ht="18.75" x14ac:dyDescent="0.3">
      <c r="A12" s="63" t="str">
        <f>B_STROJARSTVO!A7</f>
        <v>B.</v>
      </c>
      <c r="B12" s="105" t="str">
        <f>B_STROJARSTVO!B7</f>
        <v>STROJARSKE INSTALACIJE</v>
      </c>
      <c r="C12" s="65"/>
      <c r="D12" s="65"/>
      <c r="E12" s="65" t="s">
        <v>93</v>
      </c>
      <c r="F12" s="66">
        <f>B_STROJARSTVO!F95</f>
        <v>0</v>
      </c>
    </row>
    <row r="13" spans="1:6" s="67" customFormat="1" ht="18.75" x14ac:dyDescent="0.3">
      <c r="A13" s="68"/>
      <c r="B13" s="68"/>
      <c r="C13" s="70"/>
      <c r="D13" s="70"/>
      <c r="E13" s="70"/>
      <c r="F13" s="71"/>
    </row>
    <row r="14" spans="1:6" s="67" customFormat="1" ht="18.75" x14ac:dyDescent="0.3">
      <c r="A14" s="63" t="str">
        <f>C_ELEKTROINSTALACIJE!A7</f>
        <v>C.</v>
      </c>
      <c r="B14" s="105" t="str">
        <f>C_ELEKTROINSTALACIJE!B7</f>
        <v>ELEKTROINSTALACIJE</v>
      </c>
      <c r="C14" s="65"/>
      <c r="D14" s="65"/>
      <c r="E14" s="65" t="s">
        <v>93</v>
      </c>
      <c r="F14" s="66">
        <f>C_ELEKTROINSTALACIJE!F57</f>
        <v>0</v>
      </c>
    </row>
    <row r="15" spans="1:6" s="67" customFormat="1" ht="18.75" x14ac:dyDescent="0.3">
      <c r="A15" s="68"/>
      <c r="B15" s="69"/>
      <c r="C15" s="70"/>
      <c r="D15" s="70"/>
      <c r="E15" s="70"/>
      <c r="F15" s="71"/>
    </row>
    <row r="16" spans="1:6" s="67" customFormat="1" ht="18.75" x14ac:dyDescent="0.3">
      <c r="A16" s="68"/>
      <c r="B16" s="64"/>
      <c r="C16" s="70"/>
      <c r="D16" s="70"/>
      <c r="E16" s="70"/>
      <c r="F16" s="71"/>
    </row>
    <row r="17" spans="1:6" s="67" customFormat="1" ht="18.75" x14ac:dyDescent="0.3">
      <c r="A17" s="73"/>
      <c r="B17" s="74" t="s">
        <v>94</v>
      </c>
      <c r="C17" s="75"/>
      <c r="D17" s="75" t="s">
        <v>95</v>
      </c>
      <c r="E17" s="75"/>
      <c r="F17" s="76">
        <f>SUM(F10:F16)</f>
        <v>0</v>
      </c>
    </row>
    <row r="18" spans="1:6" s="67" customFormat="1" ht="18.75" x14ac:dyDescent="0.3">
      <c r="A18" s="69"/>
      <c r="B18" s="72"/>
      <c r="C18" s="70"/>
      <c r="D18" s="70"/>
      <c r="E18" s="75"/>
      <c r="F18" s="77"/>
    </row>
    <row r="19" spans="1:6" s="67" customFormat="1" ht="18.75" x14ac:dyDescent="0.3">
      <c r="A19" s="73"/>
      <c r="B19" s="78" t="s">
        <v>59</v>
      </c>
      <c r="C19" s="79"/>
      <c r="D19" s="79" t="s">
        <v>95</v>
      </c>
      <c r="E19" s="79"/>
      <c r="F19" s="80">
        <f>SUM(F10:F14)*0.25</f>
        <v>0</v>
      </c>
    </row>
    <row r="20" spans="1:6" s="67" customFormat="1" ht="19.5" thickBot="1" x14ac:dyDescent="0.35">
      <c r="A20" s="81"/>
      <c r="B20" s="82"/>
      <c r="C20" s="83"/>
      <c r="D20" s="83"/>
      <c r="E20" s="83"/>
      <c r="F20" s="84"/>
    </row>
    <row r="21" spans="1:6" s="67" customFormat="1" ht="20.25" thickTop="1" thickBot="1" x14ac:dyDescent="0.35">
      <c r="A21" s="85"/>
      <c r="B21" s="86" t="s">
        <v>60</v>
      </c>
      <c r="C21" s="87"/>
      <c r="D21" s="87"/>
      <c r="E21" s="87"/>
      <c r="F21" s="88">
        <f>SUM(F17:F19)</f>
        <v>0</v>
      </c>
    </row>
    <row r="22" spans="1:6" ht="16.5" thickTop="1" x14ac:dyDescent="0.25"/>
  </sheetData>
  <sheetProtection selectLockedCells="1"/>
  <dataValidations count="1">
    <dataValidation operator="lessThan" allowBlank="1" showInputMessage="1" showErrorMessage="1" sqref="A1:XFD1048576" xr:uid="{00000000-0002-0000-0600-000000000000}"/>
  </dataValidations>
  <pageMargins left="0.70866141732283472" right="0.70866141732283472" top="0.74803149606299213" bottom="0.74803149606299213" header="0.31496062992125984" footer="0.31496062992125984"/>
  <pageSetup paperSize="9" scale="80" fitToHeight="0" orientation="portrait" r:id="rId1"/>
  <headerFooter differentFirst="1" scaleWithDoc="0">
    <oddFooter xml:space="preserve">&amp;R&amp;"Calibri,Regular"&amp;P-1/&amp;N-1  </oddFooter>
    <firstFooter xml:space="preserve">&amp;R&amp;"Calibri,Regular"&amp;P-1/&amp;N-1   </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6B2F4520036CF4EA3999548D9AC73BD" ma:contentTypeVersion="9" ma:contentTypeDescription="Create a new document." ma:contentTypeScope="" ma:versionID="e47dc042ace8e93b0513bb56e0978998">
  <xsd:schema xmlns:xsd="http://www.w3.org/2001/XMLSchema" xmlns:xs="http://www.w3.org/2001/XMLSchema" xmlns:p="http://schemas.microsoft.com/office/2006/metadata/properties" xmlns:ns2="ea7aa60c-0ed7-4395-902d-b3de6e05fa4f" xmlns:ns3="3c470b74-11a0-4239-9214-1bb725a09585" targetNamespace="http://schemas.microsoft.com/office/2006/metadata/properties" ma:root="true" ma:fieldsID="650cd5546075edea8a2fd09b43588579" ns2:_="" ns3:_="">
    <xsd:import namespace="ea7aa60c-0ed7-4395-902d-b3de6e05fa4f"/>
    <xsd:import namespace="3c470b74-11a0-4239-9214-1bb725a0958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7aa60c-0ed7-4395-902d-b3de6e05fa4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c470b74-11a0-4239-9214-1bb725a0958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83CE85D-A432-43C9-B3C9-E0CF78F629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7aa60c-0ed7-4395-902d-b3de6e05fa4f"/>
    <ds:schemaRef ds:uri="3c470b74-11a0-4239-9214-1bb725a095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310E3C-6436-40C1-A879-338F5D9275E0}">
  <ds:schemaRefs>
    <ds:schemaRef ds:uri="http://schemas.microsoft.com/sharepoint/v3/contenttype/forms"/>
  </ds:schemaRefs>
</ds:datastoreItem>
</file>

<file path=customXml/itemProps3.xml><?xml version="1.0" encoding="utf-8"?>
<ds:datastoreItem xmlns:ds="http://schemas.openxmlformats.org/officeDocument/2006/customXml" ds:itemID="{F0E97897-EF73-4B0C-A8AD-F6564E7C568D}">
  <ds:schemaRefs>
    <ds:schemaRef ds:uri="http://purl.org/dc/elements/1.1/"/>
    <ds:schemaRef ds:uri="http://schemas.microsoft.com/office/2006/metadata/properties"/>
    <ds:schemaRef ds:uri="3c470b74-11a0-4239-9214-1bb725a09585"/>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ea7aa60c-0ed7-4395-902d-b3de6e05fa4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10</vt:i4>
      </vt:variant>
    </vt:vector>
  </HeadingPairs>
  <TitlesOfParts>
    <vt:vector size="17" baseType="lpstr">
      <vt:lpstr>NASLOVNICA</vt:lpstr>
      <vt:lpstr>OPĆI OPIS</vt:lpstr>
      <vt:lpstr>OPĆI UVJETI_GRAĐ</vt:lpstr>
      <vt:lpstr>A_GRAĐ.OBRT.RADOVI</vt:lpstr>
      <vt:lpstr>B_STROJARSTVO</vt:lpstr>
      <vt:lpstr>C_ELEKTROINSTALACIJE</vt:lpstr>
      <vt:lpstr>REKAPITULACIJA</vt:lpstr>
      <vt:lpstr>A_GRAĐ.OBRT.RADOVI!Ispis_naslova</vt:lpstr>
      <vt:lpstr>B_STROJARSTVO!Ispis_naslova</vt:lpstr>
      <vt:lpstr>C_ELEKTROINSTALACIJE!Ispis_naslova</vt:lpstr>
      <vt:lpstr>A_GRAĐ.OBRT.RADOVI!Podrucje_ispisa</vt:lpstr>
      <vt:lpstr>B_STROJARSTVO!Podrucje_ispisa</vt:lpstr>
      <vt:lpstr>C_ELEKTROINSTALACIJE!Podrucje_ispisa</vt:lpstr>
      <vt:lpstr>NASLOVNICA!Podrucje_ispisa</vt:lpstr>
      <vt:lpstr>'OPĆI OPIS'!Podrucje_ispisa</vt:lpstr>
      <vt:lpstr>'OPĆI UVJETI_GRAĐ'!Podrucje_ispisa</vt:lpstr>
      <vt:lpstr>REKAPITULACIJA!Podrucje_ispisa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ARRAKIS d.o.o.</dc:creator>
  <cp:lastModifiedBy>Pavao</cp:lastModifiedBy>
  <cp:lastPrinted>2026-03-05T15:19:25Z</cp:lastPrinted>
  <dcterms:created xsi:type="dcterms:W3CDTF">2006-08-07T06:01:52Z</dcterms:created>
  <dcterms:modified xsi:type="dcterms:W3CDTF">2026-03-16T08:50:56Z</dcterms:modified>
</cp:coreProperties>
</file>