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<sst xmlns="http://schemas.openxmlformats.org/spreadsheetml/2006/main" count="247" uniqueCount="167">
  <si>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</si>
  <si>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</si>
  <si>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</si>
  <si>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</si>
  <si>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</si>
  <si>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</si>
  <si>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</si>
  <si>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</si>
  <si>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</si>
  <si>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</si>
  <si>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</si>
  <si>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</si>
  <si>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</si>
  <si>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</si>
  <si>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</si>
  <si>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</si>
  <si>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</si>
  <si>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Ukupno (po izvorima)</t>
  </si>
  <si>
    <t>Ukupno prihodi i primici za 2016.</t>
  </si>
  <si>
    <t>Šifra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</si>
  <si>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</si>
  <si>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</si>
  <si>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</si>
  <si>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</si>
  <si>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</si>
  <si>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</si>
  <si>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</si>
  <si>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</si>
  <si>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</si>
  <si>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</si>
  <si>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</si>
  <si>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</si>
  <si>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</si>
  <si>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</si>
  <si>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prijevoz zaposlenika</t>
  </si>
  <si>
    <t>službena putovanja</t>
  </si>
  <si>
    <t>energenti</t>
  </si>
  <si>
    <t>komunalne usluge</t>
  </si>
  <si>
    <t>zdravstvene usluge</t>
  </si>
  <si>
    <t>intelek. Usluge</t>
  </si>
  <si>
    <t>račun. Usluge</t>
  </si>
  <si>
    <t>ostale usluge</t>
  </si>
  <si>
    <t>premija osiguranja</t>
  </si>
  <si>
    <t>reprezentacija</t>
  </si>
  <si>
    <t>članarine</t>
  </si>
  <si>
    <t>usluge banaka</t>
  </si>
  <si>
    <t>ost. Nespom. Rashodi posl.</t>
  </si>
  <si>
    <t>materjalni rashodi</t>
  </si>
  <si>
    <t xml:space="preserve"> </t>
  </si>
  <si>
    <t>Sitni inventar</t>
  </si>
  <si>
    <t>zaštitna radna obuća i odjeća</t>
  </si>
  <si>
    <t>uredski materjal, mat.u nast., čišć.</t>
  </si>
  <si>
    <t>Program 1002 Plaće zaposlenika</t>
  </si>
  <si>
    <t>Aktivnost A100001 Administrativno, tehničko i stručno osoblje</t>
  </si>
  <si>
    <t>Financijski rashodi</t>
  </si>
  <si>
    <t>ostali nespomenuti rashodi</t>
  </si>
  <si>
    <t>Rashodi poslovanja</t>
  </si>
  <si>
    <t>ostali nespomenuti rashodi poslovanja</t>
  </si>
  <si>
    <t>Tekući projekt T100002 Županijska stručna vijeća</t>
  </si>
  <si>
    <t>knjige,</t>
  </si>
  <si>
    <t>Bruto plaće</t>
  </si>
  <si>
    <t>Opći prihodi i primici - ŽUPANIJA</t>
  </si>
  <si>
    <t>Opći prihodi i primici - DRŽAVNI PRORAČ.</t>
  </si>
  <si>
    <t>materijal i sirovine</t>
  </si>
  <si>
    <t xml:space="preserve">Aktivnost A100001 Rashodi poslovanja </t>
  </si>
  <si>
    <t>Program 1001 Rashodi poslovanja</t>
  </si>
  <si>
    <t>Loko vožnja</t>
  </si>
  <si>
    <t>Postrojenja i oprema</t>
  </si>
  <si>
    <t>Knjige, umjetnička djela i ostale izložbene vrije.</t>
  </si>
  <si>
    <t>telefon , poštarina i prijevoza</t>
  </si>
  <si>
    <t>Naknade troškova osobama izvan RO</t>
  </si>
  <si>
    <t>OSNOVNA ŠKOLA PAVAO BELAS</t>
  </si>
  <si>
    <r>
      <rPr>
        <sz val="10"/>
        <color indexed="8"/>
        <rFont val="Arial"/>
        <family val="2"/>
      </rPr>
      <t>glazbeni instrument</t>
    </r>
    <r>
      <rPr>
        <b/>
        <sz val="10"/>
        <color indexed="8"/>
        <rFont val="Arial"/>
        <family val="2"/>
      </rPr>
      <t>i</t>
    </r>
  </si>
  <si>
    <t>OIB:84055768255</t>
  </si>
  <si>
    <t>Doprinos za obvezno zdravstveno osiguranje</t>
  </si>
  <si>
    <t>Doprinos za zapošljavanje.</t>
  </si>
  <si>
    <t>ostali nespomeniti rashodi</t>
  </si>
  <si>
    <t>6711 Županija</t>
  </si>
  <si>
    <t>Ukupno prihodi i primici za 2017.</t>
  </si>
  <si>
    <t>ostali nespomenuti rashodi  izvanškolske aktivnosti</t>
  </si>
  <si>
    <t>Najamnine i zakupnine</t>
  </si>
  <si>
    <t>Naknada za nezapošljavanje osoba s invaliditetom</t>
  </si>
  <si>
    <t>Program 1001 Pojačani standardi u školstvu</t>
  </si>
  <si>
    <t>Tekući projekt T100003 Natjecanja</t>
  </si>
  <si>
    <t>2018.</t>
  </si>
  <si>
    <t>Ukupno prihodi i primici za 2018.</t>
  </si>
  <si>
    <t>Uređaji,strojevi i oprema</t>
  </si>
  <si>
    <t>Knjige</t>
  </si>
  <si>
    <t xml:space="preserve">Namjenski primici </t>
  </si>
  <si>
    <t>Namjenski primici</t>
  </si>
  <si>
    <t>(Vlastiti prihodi) Program Glazbena škola</t>
  </si>
  <si>
    <t>Pomoći</t>
  </si>
  <si>
    <t>Prihodi od prodaje ili zamjene nefinancijske imovine i nadoknade šteta s osnova osiguranja</t>
  </si>
  <si>
    <t xml:space="preserve">636110 Ministarstvo </t>
  </si>
  <si>
    <t>66151 Najamnine</t>
  </si>
  <si>
    <t>Pomoći Općina Brdovec i grad Zaprešić</t>
  </si>
  <si>
    <t>Aktivnosti A100001 Školska kuhinja</t>
  </si>
  <si>
    <t>Pomoći HZZ</t>
  </si>
  <si>
    <t>Materijal i sirovina</t>
  </si>
  <si>
    <t>Aktivnost A100001 Plaće produženi boravak</t>
  </si>
  <si>
    <t>Bruto plaća</t>
  </si>
  <si>
    <t>Dop. Za zdrv osig</t>
  </si>
  <si>
    <t>Dop za zapošljavanje</t>
  </si>
  <si>
    <t>Prijevoz zaposlenika</t>
  </si>
  <si>
    <t xml:space="preserve">Naknada </t>
  </si>
  <si>
    <t>Program 1001 Osnovno školstvo</t>
  </si>
  <si>
    <t>Naknade troškova zaposlenih</t>
  </si>
  <si>
    <t>Stručno osposobljavanje</t>
  </si>
  <si>
    <t>Energenti</t>
  </si>
  <si>
    <t>Rashodi usluge</t>
  </si>
  <si>
    <t>Zakupnine i najamnine</t>
  </si>
  <si>
    <t>Aktivnost A 1001 Glazbena škola</t>
  </si>
  <si>
    <t>Ost. nespomenuti rashodi poslovanja</t>
  </si>
  <si>
    <t>Reprezentacija</t>
  </si>
  <si>
    <t>Članarine</t>
  </si>
  <si>
    <t>Informatička oprema</t>
  </si>
  <si>
    <t>Rshodi poslovanja</t>
  </si>
  <si>
    <t xml:space="preserve">Rashodi poslovanja </t>
  </si>
  <si>
    <t>Službena putovanja</t>
  </si>
  <si>
    <t>ost. Nespomenuti rashodi poslovanja</t>
  </si>
  <si>
    <t>stručno usavršavanje. Zaposlenika</t>
  </si>
  <si>
    <t>Glazbeni instrumenti</t>
  </si>
  <si>
    <t>Klima uređaji</t>
  </si>
  <si>
    <t>Oprema za blagovaonicu</t>
  </si>
  <si>
    <t>Matreijani rashodi</t>
  </si>
  <si>
    <t>Mater. I djelovi za tek. Invest. Održ.</t>
  </si>
  <si>
    <t>Usluge tekućeg i invest.održavanja</t>
  </si>
  <si>
    <t xml:space="preserve"> Prihodi za posebne namjene</t>
  </si>
  <si>
    <t>Vlastiti Prihodi najam prostora,šk.kuhinja, glazbena škola</t>
  </si>
  <si>
    <t xml:space="preserve">Međunarodna suradnja </t>
  </si>
  <si>
    <t>Uredska oprema i namještaj</t>
  </si>
  <si>
    <t>financijski rashodi</t>
  </si>
  <si>
    <t>Aktivnost A100002 Tekuće investicijsko održavanje</t>
  </si>
  <si>
    <t>Tekući projekt T100027</t>
  </si>
  <si>
    <t xml:space="preserve">Ostale izvanškolske aktivnosti </t>
  </si>
  <si>
    <t>Tekući projekt T100003</t>
  </si>
  <si>
    <t>Tekući projekt učenička zadruga T100015</t>
  </si>
  <si>
    <t>Kapitalna ulaganja oprema škole</t>
  </si>
  <si>
    <t>Program 1002 Tekući projekt T100001</t>
  </si>
  <si>
    <t>01-151003</t>
  </si>
  <si>
    <t xml:space="preserve">Program 10003 Tekuće investicijsko održavanje u školstvu </t>
  </si>
  <si>
    <t>2019.</t>
  </si>
  <si>
    <t xml:space="preserve">     U Brdovcu, 20. prosinca 2016.                                                                                                                             Predsjednica Školskog odbora: Ivanka Tomić  </t>
  </si>
  <si>
    <t>Ravnatelj Škole: Andrej Peklić</t>
  </si>
  <si>
    <t>Tekući projekt ŠKOLSKA SHEMA</t>
  </si>
  <si>
    <t>MLIJEKO</t>
  </si>
  <si>
    <t>VOĆE</t>
  </si>
  <si>
    <t>RASHOD</t>
  </si>
  <si>
    <t>INTELEKTUALNE I OSOBNE USLUGE</t>
  </si>
  <si>
    <t>TERENSKA PUTNI NALOZI</t>
  </si>
  <si>
    <t>KNJIGE</t>
  </si>
  <si>
    <t>65268 ostsli</t>
  </si>
  <si>
    <t>6526 Glazb.š.k.</t>
  </si>
  <si>
    <t>6361 lokal.up.</t>
  </si>
  <si>
    <t>PRIJEDLOG PLANA ZA 2018.</t>
  </si>
  <si>
    <t>PLAN 2019</t>
  </si>
  <si>
    <t>Tekući projekt T100029 PRSTEN POTPORE III Pomoćnici I VARIJETE</t>
  </si>
  <si>
    <t>PUTNI TROŠKOVI</t>
  </si>
  <si>
    <t>Ostali rashodi za zaposlene (božić. Uskr.)</t>
  </si>
  <si>
    <t>2020.</t>
  </si>
  <si>
    <t>Prijedlog plana 
za 2018.</t>
  </si>
  <si>
    <t>Projekcija plana
za 2019.</t>
  </si>
  <si>
    <t>Projekcija plana 
za 2020.</t>
  </si>
  <si>
    <t>6526hzzo</t>
  </si>
  <si>
    <t>6526 hzzo</t>
  </si>
  <si>
    <t>FINANCIJSKI PLAN OŠ  PAVAO BELAS ZA 2018. I                                                                                                                                                PROJEKCIJA PLANA ZA  2019. I 2020. GODINU</t>
  </si>
  <si>
    <t xml:space="preserve">PLAN RASHODA I IZDATAKA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</si>
</sst>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92D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6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39" borderId="6" applyNumberFormat="0" applyAlignment="0" applyProtection="0"/>
    <xf numFmtId="0" fontId="15" fillId="0" borderId="7" applyNumberFormat="0" applyFill="0" applyAlignment="0" applyProtection="0"/>
    <xf numFmtId="0" fontId="52" fillId="40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1" borderId="0" applyNumberFormat="0" applyBorder="0" applyAlignment="0" applyProtection="0"/>
    <xf numFmtId="0" fontId="0" fillId="4" borderId="11" applyNumberFormat="0" applyFont="0" applyAlignment="0" applyProtection="0"/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2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3" borderId="6" applyNumberFormat="0" applyAlignment="0" applyProtection="0"/>
    <xf numFmtId="0" fontId="15" fillId="0" borderId="0" applyNumberFormat="0" applyFill="0" applyBorder="0" applyAlignment="0" applyProtection="0"/>
  </cellStyleXfs>
  <cellXfs count="15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40" xfId="0" applyNumberFormat="1" applyFont="1" applyFill="1" applyBorder="1" applyAlignment="1" applyProtection="1">
      <alignment horizont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40" xfId="0" applyNumberFormat="1" applyFont="1" applyBorder="1" applyAlignment="1">
      <alignment horizontal="right"/>
    </xf>
    <xf numFmtId="3" fontId="34" fillId="0" borderId="40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" fontId="22" fillId="44" borderId="18" xfId="0" applyNumberFormat="1" applyFont="1" applyFill="1" applyBorder="1" applyAlignment="1">
      <alignment horizontal="right" vertical="top" wrapText="1"/>
    </xf>
    <xf numFmtId="1" fontId="22" fillId="44" borderId="41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3" fontId="27" fillId="0" borderId="40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/>
      <protection/>
    </xf>
    <xf numFmtId="3" fontId="25" fillId="0" borderId="40" xfId="0" applyNumberFormat="1" applyFont="1" applyFill="1" applyBorder="1" applyAlignment="1" applyProtection="1">
      <alignment/>
      <protection/>
    </xf>
    <xf numFmtId="0" fontId="25" fillId="0" borderId="40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 horizontal="center"/>
      <protection/>
    </xf>
    <xf numFmtId="0" fontId="25" fillId="0" borderId="40" xfId="0" applyNumberFormat="1" applyFont="1" applyFill="1" applyBorder="1" applyAlignment="1" applyProtection="1">
      <alignment wrapText="1"/>
      <protection/>
    </xf>
    <xf numFmtId="0" fontId="39" fillId="0" borderId="40" xfId="0" applyNumberFormat="1" applyFont="1" applyFill="1" applyBorder="1" applyAlignment="1" applyProtection="1">
      <alignment wrapText="1"/>
      <protection/>
    </xf>
    <xf numFmtId="0" fontId="27" fillId="0" borderId="40" xfId="0" applyNumberFormat="1" applyFont="1" applyFill="1" applyBorder="1" applyAlignment="1" applyProtection="1">
      <alignment wrapText="1"/>
      <protection/>
    </xf>
    <xf numFmtId="0" fontId="27" fillId="0" borderId="40" xfId="0" applyNumberFormat="1" applyFont="1" applyFill="1" applyBorder="1" applyAlignment="1" applyProtection="1">
      <alignment horizontal="left"/>
      <protection/>
    </xf>
    <xf numFmtId="49" fontId="27" fillId="0" borderId="40" xfId="0" applyNumberFormat="1" applyFont="1" applyFill="1" applyBorder="1" applyAlignment="1" applyProtection="1">
      <alignment wrapText="1"/>
      <protection/>
    </xf>
    <xf numFmtId="0" fontId="25" fillId="0" borderId="40" xfId="0" applyNumberFormat="1" applyFont="1" applyFill="1" applyBorder="1" applyAlignment="1" applyProtection="1">
      <alignment horizontal="center"/>
      <protection/>
    </xf>
    <xf numFmtId="3" fontId="21" fillId="0" borderId="40" xfId="0" applyNumberFormat="1" applyFont="1" applyBorder="1" applyAlignment="1">
      <alignment/>
    </xf>
    <xf numFmtId="3" fontId="39" fillId="0" borderId="40" xfId="0" applyNumberFormat="1" applyFont="1" applyFill="1" applyBorder="1" applyAlignment="1" applyProtection="1">
      <alignment/>
      <protection/>
    </xf>
    <xf numFmtId="3" fontId="33" fillId="0" borderId="40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3" fontId="62" fillId="0" borderId="40" xfId="0" applyNumberFormat="1" applyFont="1" applyFill="1" applyBorder="1" applyAlignment="1" applyProtection="1">
      <alignment/>
      <protection/>
    </xf>
    <xf numFmtId="3" fontId="63" fillId="0" borderId="40" xfId="0" applyNumberFormat="1" applyFont="1" applyFill="1" applyBorder="1" applyAlignment="1" applyProtection="1">
      <alignment/>
      <protection/>
    </xf>
    <xf numFmtId="3" fontId="64" fillId="0" borderId="40" xfId="0" applyNumberFormat="1" applyFont="1" applyFill="1" applyBorder="1" applyAlignment="1" applyProtection="1">
      <alignment/>
      <protection/>
    </xf>
    <xf numFmtId="0" fontId="62" fillId="0" borderId="40" xfId="0" applyNumberFormat="1" applyFont="1" applyFill="1" applyBorder="1" applyAlignment="1" applyProtection="1">
      <alignment/>
      <protection/>
    </xf>
    <xf numFmtId="3" fontId="65" fillId="0" borderId="40" xfId="0" applyNumberFormat="1" applyFont="1" applyFill="1" applyBorder="1" applyAlignment="1" applyProtection="1">
      <alignment/>
      <protection/>
    </xf>
    <xf numFmtId="3" fontId="22" fillId="0" borderId="40" xfId="0" applyNumberFormat="1" applyFont="1" applyFill="1" applyBorder="1" applyAlignment="1" applyProtection="1">
      <alignment/>
      <protection/>
    </xf>
    <xf numFmtId="3" fontId="66" fillId="0" borderId="40" xfId="0" applyNumberFormat="1" applyFont="1" applyFill="1" applyBorder="1" applyAlignment="1" applyProtection="1">
      <alignment/>
      <protection/>
    </xf>
    <xf numFmtId="0" fontId="65" fillId="0" borderId="40" xfId="0" applyNumberFormat="1" applyFont="1" applyFill="1" applyBorder="1" applyAlignment="1" applyProtection="1">
      <alignment wrapText="1"/>
      <protection/>
    </xf>
    <xf numFmtId="0" fontId="66" fillId="0" borderId="40" xfId="0" applyNumberFormat="1" applyFont="1" applyFill="1" applyBorder="1" applyAlignment="1" applyProtection="1">
      <alignment wrapText="1"/>
      <protection/>
    </xf>
    <xf numFmtId="3" fontId="25" fillId="0" borderId="40" xfId="0" applyNumberFormat="1" applyFont="1" applyBorder="1" applyAlignment="1">
      <alignment horizontal="right"/>
    </xf>
    <xf numFmtId="3" fontId="27" fillId="0" borderId="40" xfId="0" applyNumberFormat="1" applyFont="1" applyBorder="1" applyAlignment="1">
      <alignment horizontal="right"/>
    </xf>
    <xf numFmtId="3" fontId="21" fillId="0" borderId="40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62" fillId="0" borderId="40" xfId="0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4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28" fillId="0" borderId="42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811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1162050</xdr:colOff>
      <xdr:row>3</xdr:row>
      <xdr:rowOff>1266825</xdr:rowOff>
    </xdr:to>
    <xdr:sp>
      <xdr:nvSpPr>
        <xdr:cNvPr id="2" name="Line 2"/>
        <xdr:cNvSpPr>
          <a:spLocks/>
        </xdr:cNvSpPr>
      </xdr:nvSpPr>
      <xdr:spPr>
        <a:xfrm>
          <a:off x="28575" y="504825"/>
          <a:ext cx="11334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72000"/>
          <a:ext cx="11811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1181100</xdr:colOff>
      <xdr:row>17</xdr:row>
      <xdr:rowOff>1285875</xdr:rowOff>
    </xdr:to>
    <xdr:sp>
      <xdr:nvSpPr>
        <xdr:cNvPr id="4" name="Line 2"/>
        <xdr:cNvSpPr>
          <a:spLocks/>
        </xdr:cNvSpPr>
      </xdr:nvSpPr>
      <xdr:spPr>
        <a:xfrm>
          <a:off x="9525" y="4572000"/>
          <a:ext cx="11715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62975"/>
          <a:ext cx="11811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1181100</xdr:colOff>
      <xdr:row>31</xdr:row>
      <xdr:rowOff>1257300</xdr:rowOff>
    </xdr:to>
    <xdr:sp>
      <xdr:nvSpPr>
        <xdr:cNvPr id="6" name="Line 2"/>
        <xdr:cNvSpPr>
          <a:spLocks/>
        </xdr:cNvSpPr>
      </xdr:nvSpPr>
      <xdr:spPr>
        <a:xfrm>
          <a:off x="9525" y="8562975"/>
          <a:ext cx="11715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37" t="s">
        <v>165</v>
      </c>
      <c r="B1" s="137"/>
      <c r="C1" s="137"/>
      <c r="D1" s="137"/>
      <c r="E1" s="137"/>
      <c r="F1" s="137"/>
      <c r="G1" s="137"/>
      <c r="H1" s="137"/>
    </row>
    <row r="2" spans="1:8" s="71" customFormat="1" ht="26.25" customHeight="1">
      <c r="A2" s="137" t="s">
        <v>31</v>
      </c>
      <c r="B2" s="137"/>
      <c r="C2" s="137"/>
      <c r="D2" s="137"/>
      <c r="E2" s="137"/>
      <c r="F2" s="137"/>
      <c r="G2" s="138"/>
      <c r="H2" s="138"/>
    </row>
    <row r="3" spans="1:8" ht="25.5" customHeight="1">
      <c r="A3" s="137"/>
      <c r="B3" s="137"/>
      <c r="C3" s="137"/>
      <c r="D3" s="137"/>
      <c r="E3" s="137"/>
      <c r="F3" s="137"/>
      <c r="G3" s="137"/>
      <c r="H3" s="139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160</v>
      </c>
      <c r="G5" s="78" t="s">
        <v>161</v>
      </c>
      <c r="H5" s="79" t="s">
        <v>162</v>
      </c>
      <c r="I5" s="80"/>
    </row>
    <row r="6" spans="1:9" ht="27.75" customHeight="1">
      <c r="A6" s="135" t="s">
        <v>32</v>
      </c>
      <c r="B6" s="134"/>
      <c r="C6" s="134"/>
      <c r="D6" s="134"/>
      <c r="E6" s="136"/>
      <c r="F6" s="98">
        <f>SUM(F7:F8)</f>
        <v>6522834</v>
      </c>
      <c r="G6" s="98">
        <f>SUM(G7:G8)</f>
        <v>6522834</v>
      </c>
      <c r="H6" s="98">
        <f>SUM(H7:H8)</f>
        <v>6522834</v>
      </c>
      <c r="I6" s="96"/>
    </row>
    <row r="7" spans="1:10" ht="22.5" customHeight="1">
      <c r="A7" s="135" t="s">
        <v>0</v>
      </c>
      <c r="B7" s="134"/>
      <c r="C7" s="134"/>
      <c r="D7" s="134"/>
      <c r="E7" s="136"/>
      <c r="F7" s="98">
        <v>6228334</v>
      </c>
      <c r="G7" s="98">
        <v>6422834</v>
      </c>
      <c r="H7" s="98">
        <v>6422834</v>
      </c>
      <c r="J7" s="9" t="s">
        <v>48</v>
      </c>
    </row>
    <row r="8" spans="1:8" ht="22.5" customHeight="1">
      <c r="A8" s="140" t="s">
        <v>1</v>
      </c>
      <c r="B8" s="136"/>
      <c r="C8" s="136"/>
      <c r="D8" s="136"/>
      <c r="E8" s="136"/>
      <c r="F8" s="123">
        <v>294500</v>
      </c>
      <c r="G8" s="122">
        <v>100000</v>
      </c>
      <c r="H8" s="122">
        <v>100000</v>
      </c>
    </row>
    <row r="9" spans="1:8" ht="22.5" customHeight="1">
      <c r="A9" s="97" t="s">
        <v>33</v>
      </c>
      <c r="B9" s="1"/>
      <c r="C9" s="1"/>
      <c r="D9" s="1"/>
      <c r="E9" s="1"/>
      <c r="F9" s="98">
        <f>SUM(F10:F11)</f>
        <v>6522834</v>
      </c>
      <c r="G9" s="98">
        <f>SUM(G10:G11)</f>
        <v>6522834</v>
      </c>
      <c r="H9" s="98">
        <f>SUM(H10:H11)</f>
        <v>6522834</v>
      </c>
    </row>
    <row r="10" spans="1:8" ht="22.5" customHeight="1">
      <c r="A10" s="133" t="s">
        <v>2</v>
      </c>
      <c r="B10" s="134"/>
      <c r="C10" s="134"/>
      <c r="D10" s="134"/>
      <c r="E10" s="141"/>
      <c r="F10" s="98">
        <v>6228334</v>
      </c>
      <c r="G10" s="98">
        <v>6422834</v>
      </c>
      <c r="H10" s="98">
        <v>6422834</v>
      </c>
    </row>
    <row r="11" spans="1:8" ht="22.5" customHeight="1">
      <c r="A11" s="140" t="s">
        <v>3</v>
      </c>
      <c r="B11" s="136"/>
      <c r="C11" s="136"/>
      <c r="D11" s="136"/>
      <c r="E11" s="136"/>
      <c r="F11" s="82">
        <v>294500</v>
      </c>
      <c r="G11" s="82">
        <v>100000</v>
      </c>
      <c r="H11" s="82">
        <v>100000</v>
      </c>
    </row>
    <row r="12" spans="1:8" ht="22.5" customHeight="1">
      <c r="A12" s="133" t="s">
        <v>4</v>
      </c>
      <c r="B12" s="134"/>
      <c r="C12" s="134"/>
      <c r="D12" s="134"/>
      <c r="E12" s="134"/>
      <c r="F12" s="82">
        <f>F6-F9</f>
        <v>0</v>
      </c>
      <c r="G12" s="82">
        <f>G6-G9</f>
        <v>0</v>
      </c>
      <c r="H12" s="82">
        <f>H6-H9</f>
        <v>0</v>
      </c>
    </row>
    <row r="13" spans="1:8" ht="25.5" customHeight="1">
      <c r="A13" s="137"/>
      <c r="B13" s="142"/>
      <c r="C13" s="142"/>
      <c r="D13" s="142"/>
      <c r="E13" s="142"/>
      <c r="F13" s="139"/>
      <c r="G13" s="139"/>
      <c r="H13" s="139"/>
    </row>
    <row r="14" spans="1:8" ht="27.75" customHeight="1">
      <c r="A14" s="74"/>
      <c r="B14" s="75"/>
      <c r="C14" s="75"/>
      <c r="D14" s="76"/>
      <c r="E14" s="77"/>
      <c r="F14" s="78" t="s">
        <v>160</v>
      </c>
      <c r="G14" s="78" t="s">
        <v>161</v>
      </c>
      <c r="H14" s="79" t="s">
        <v>162</v>
      </c>
    </row>
    <row r="15" spans="1:8" ht="22.5" customHeight="1">
      <c r="A15" s="143" t="s">
        <v>5</v>
      </c>
      <c r="B15" s="144"/>
      <c r="C15" s="144"/>
      <c r="D15" s="144"/>
      <c r="E15" s="145"/>
      <c r="F15" s="84">
        <f>F12</f>
        <v>0</v>
      </c>
      <c r="G15" s="84">
        <f>G12</f>
        <v>0</v>
      </c>
      <c r="H15" s="82">
        <f>H12</f>
        <v>0</v>
      </c>
    </row>
    <row r="16" spans="1:8" s="66" customFormat="1" ht="25.5" customHeight="1">
      <c r="A16" s="146"/>
      <c r="B16" s="142"/>
      <c r="C16" s="142"/>
      <c r="D16" s="142"/>
      <c r="E16" s="142"/>
      <c r="F16" s="139"/>
      <c r="G16" s="139"/>
      <c r="H16" s="139"/>
    </row>
    <row r="17" spans="1:8" s="66" customFormat="1" ht="27.75" customHeight="1">
      <c r="A17" s="74"/>
      <c r="B17" s="75"/>
      <c r="C17" s="75"/>
      <c r="D17" s="76"/>
      <c r="E17" s="77"/>
      <c r="F17" s="78" t="s">
        <v>160</v>
      </c>
      <c r="G17" s="78" t="s">
        <v>161</v>
      </c>
      <c r="H17" s="79" t="s">
        <v>162</v>
      </c>
    </row>
    <row r="18" spans="1:8" s="66" customFormat="1" ht="22.5" customHeight="1">
      <c r="A18" s="135" t="s">
        <v>6</v>
      </c>
      <c r="B18" s="134"/>
      <c r="C18" s="134"/>
      <c r="D18" s="134"/>
      <c r="E18" s="134"/>
      <c r="F18" s="81"/>
      <c r="G18" s="81"/>
      <c r="H18" s="81"/>
    </row>
    <row r="19" spans="1:8" s="66" customFormat="1" ht="22.5" customHeight="1">
      <c r="A19" s="135" t="s">
        <v>7</v>
      </c>
      <c r="B19" s="134"/>
      <c r="C19" s="134"/>
      <c r="D19" s="134"/>
      <c r="E19" s="134"/>
      <c r="F19" s="81"/>
      <c r="G19" s="81"/>
      <c r="H19" s="81"/>
    </row>
    <row r="20" spans="1:8" s="66" customFormat="1" ht="22.5" customHeight="1">
      <c r="A20" s="133" t="s">
        <v>8</v>
      </c>
      <c r="B20" s="134"/>
      <c r="C20" s="134"/>
      <c r="D20" s="134"/>
      <c r="E20" s="134"/>
      <c r="F20" s="81"/>
      <c r="G20" s="81"/>
      <c r="H20" s="81"/>
    </row>
    <row r="21" spans="1:8" s="66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6" customFormat="1" ht="22.5" customHeight="1">
      <c r="A22" s="133" t="s">
        <v>9</v>
      </c>
      <c r="B22" s="134"/>
      <c r="C22" s="134"/>
      <c r="D22" s="134"/>
      <c r="E22" s="134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6" customFormat="1" ht="18" customHeight="1">
      <c r="A23" s="89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="90" zoomScaleNormal="90" zoomScalePageLayoutView="0" workbookViewId="0" topLeftCell="A1">
      <selection activeCell="B35" sqref="B35"/>
    </sheetView>
  </sheetViews>
  <sheetFormatPr defaultColWidth="11.421875" defaultRowHeight="12.75"/>
  <cols>
    <col min="1" max="1" width="18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37" t="s">
        <v>10</v>
      </c>
      <c r="B1" s="137"/>
      <c r="C1" s="137"/>
      <c r="D1" s="137"/>
      <c r="E1" s="137"/>
      <c r="F1" s="137"/>
      <c r="G1" s="137"/>
      <c r="H1" s="137"/>
    </row>
    <row r="2" spans="1:8" s="2" customFormat="1" ht="13.5" thickBot="1">
      <c r="A2" s="14"/>
      <c r="H2" s="15" t="s">
        <v>11</v>
      </c>
    </row>
    <row r="3" spans="1:8" s="2" customFormat="1" ht="26.25" thickBot="1">
      <c r="A3" s="92" t="s">
        <v>12</v>
      </c>
      <c r="B3" s="147" t="s">
        <v>84</v>
      </c>
      <c r="C3" s="148"/>
      <c r="D3" s="148"/>
      <c r="E3" s="148"/>
      <c r="F3" s="148"/>
      <c r="G3" s="148"/>
      <c r="H3" s="149"/>
    </row>
    <row r="4" spans="1:8" s="2" customFormat="1" ht="102.75" thickBot="1">
      <c r="A4" s="93" t="s">
        <v>13</v>
      </c>
      <c r="B4" s="16" t="s">
        <v>14</v>
      </c>
      <c r="C4" s="17" t="s">
        <v>15</v>
      </c>
      <c r="D4" s="17" t="s">
        <v>16</v>
      </c>
      <c r="E4" s="17" t="s">
        <v>91</v>
      </c>
      <c r="F4" s="17" t="s">
        <v>90</v>
      </c>
      <c r="G4" s="17" t="s">
        <v>92</v>
      </c>
      <c r="H4" s="18" t="s">
        <v>88</v>
      </c>
    </row>
    <row r="5" spans="1:8" s="2" customFormat="1" ht="15" customHeight="1">
      <c r="A5" s="3" t="s">
        <v>93</v>
      </c>
      <c r="B5" s="98">
        <v>4443750</v>
      </c>
      <c r="C5" s="4"/>
      <c r="D5" s="5"/>
      <c r="E5" s="6"/>
      <c r="F5" s="6"/>
      <c r="G5" s="7"/>
      <c r="H5" s="8"/>
    </row>
    <row r="6" spans="1:8" s="2" customFormat="1" ht="12.75">
      <c r="A6" s="19" t="s">
        <v>77</v>
      </c>
      <c r="B6" s="98">
        <v>890104</v>
      </c>
      <c r="C6" s="21"/>
      <c r="D6" s="21"/>
      <c r="E6" s="21"/>
      <c r="F6" s="21"/>
      <c r="G6" s="22"/>
      <c r="H6" s="23"/>
    </row>
    <row r="7" spans="1:8" s="2" customFormat="1" ht="15" customHeight="1">
      <c r="A7" s="19" t="s">
        <v>151</v>
      </c>
      <c r="C7" s="21"/>
      <c r="D7" s="21">
        <v>56180</v>
      </c>
      <c r="E7" s="20"/>
      <c r="F7" s="21"/>
      <c r="G7" s="22"/>
      <c r="H7" s="23"/>
    </row>
    <row r="8" spans="1:8" s="2" customFormat="1" ht="12.75">
      <c r="A8" s="19" t="s">
        <v>164</v>
      </c>
      <c r="B8" s="20"/>
      <c r="C8" s="21"/>
      <c r="D8" s="21"/>
      <c r="E8" s="21">
        <v>70000</v>
      </c>
      <c r="F8" s="21"/>
      <c r="G8" s="22"/>
      <c r="H8" s="23"/>
    </row>
    <row r="9" spans="1:8" s="2" customFormat="1" ht="12.75">
      <c r="A9" s="19" t="s">
        <v>153</v>
      </c>
      <c r="C9" s="21"/>
      <c r="D9" s="21"/>
      <c r="E9" s="20">
        <v>504500</v>
      </c>
      <c r="F9" s="112"/>
      <c r="G9" s="22"/>
      <c r="H9" s="23"/>
    </row>
    <row r="10" spans="1:8" s="2" customFormat="1" ht="12.75">
      <c r="A10" s="19" t="s">
        <v>152</v>
      </c>
      <c r="B10" s="20"/>
      <c r="C10" s="21"/>
      <c r="D10" s="21"/>
      <c r="E10" s="21"/>
      <c r="F10" s="21">
        <v>417975</v>
      </c>
      <c r="G10" s="22"/>
      <c r="H10" s="23"/>
    </row>
    <row r="11" spans="1:8" s="2" customFormat="1" ht="12.75">
      <c r="A11" s="19" t="s">
        <v>94</v>
      </c>
      <c r="B11" s="20"/>
      <c r="C11" s="21"/>
      <c r="D11" s="21"/>
      <c r="E11" s="21"/>
      <c r="F11" s="21">
        <v>140325</v>
      </c>
      <c r="G11" s="22"/>
      <c r="H11" s="23"/>
    </row>
    <row r="12" spans="1:8" s="2" customFormat="1" ht="12.75">
      <c r="A12" s="24"/>
      <c r="B12" s="20"/>
      <c r="C12" s="21"/>
      <c r="D12" s="21"/>
      <c r="E12" s="21"/>
      <c r="F12" s="21"/>
      <c r="G12" s="22"/>
      <c r="H12" s="23"/>
    </row>
    <row r="13" spans="1:8" s="2" customFormat="1" ht="13.5" thickBot="1">
      <c r="A13" s="25"/>
      <c r="B13" s="26"/>
      <c r="C13" s="27"/>
      <c r="D13" s="27"/>
      <c r="E13" s="27"/>
      <c r="F13" s="27"/>
      <c r="G13" s="22"/>
      <c r="H13" s="29"/>
    </row>
    <row r="14" spans="1:8" s="2" customFormat="1" ht="30" customHeight="1" thickBot="1">
      <c r="A14" s="30" t="s">
        <v>17</v>
      </c>
      <c r="B14" s="31">
        <f aca="true" t="shared" si="0" ref="B14:G14">SUM(B5:B13)</f>
        <v>5333854</v>
      </c>
      <c r="C14" s="32">
        <f t="shared" si="0"/>
        <v>0</v>
      </c>
      <c r="D14" s="33">
        <f t="shared" si="0"/>
        <v>56180</v>
      </c>
      <c r="E14" s="21">
        <f t="shared" si="0"/>
        <v>574500</v>
      </c>
      <c r="F14" s="21">
        <f t="shared" si="0"/>
        <v>558300</v>
      </c>
      <c r="G14" s="109">
        <f t="shared" si="0"/>
        <v>0</v>
      </c>
      <c r="H14" s="34">
        <v>0</v>
      </c>
    </row>
    <row r="15" spans="1:8" s="2" customFormat="1" ht="28.5" customHeight="1" thickBot="1">
      <c r="A15" s="30" t="s">
        <v>18</v>
      </c>
      <c r="B15" s="152">
        <f>SUM(B14:H14)</f>
        <v>6522834</v>
      </c>
      <c r="C15" s="153"/>
      <c r="D15" s="153"/>
      <c r="E15" s="153"/>
      <c r="F15" s="153"/>
      <c r="G15" s="154"/>
      <c r="H15" s="155"/>
    </row>
    <row r="16" spans="1:8" ht="13.5" thickBot="1">
      <c r="A16" s="11"/>
      <c r="B16" s="11"/>
      <c r="C16" s="11"/>
      <c r="D16" s="12"/>
      <c r="E16" s="35"/>
      <c r="H16" s="15"/>
    </row>
    <row r="17" spans="1:8" ht="24" customHeight="1" thickBot="1">
      <c r="A17" s="94" t="s">
        <v>12</v>
      </c>
      <c r="B17" s="147" t="s">
        <v>141</v>
      </c>
      <c r="C17" s="148"/>
      <c r="D17" s="148"/>
      <c r="E17" s="148"/>
      <c r="F17" s="148"/>
      <c r="G17" s="148"/>
      <c r="H17" s="149"/>
    </row>
    <row r="18" spans="1:8" ht="102.75" thickBot="1">
      <c r="A18" s="95" t="s">
        <v>13</v>
      </c>
      <c r="B18" s="16" t="s">
        <v>14</v>
      </c>
      <c r="C18" s="17" t="s">
        <v>15</v>
      </c>
      <c r="D18" s="17" t="s">
        <v>16</v>
      </c>
      <c r="E18" s="17" t="s">
        <v>91</v>
      </c>
      <c r="F18" s="17" t="s">
        <v>90</v>
      </c>
      <c r="G18" s="17" t="s">
        <v>92</v>
      </c>
      <c r="H18" s="18" t="s">
        <v>89</v>
      </c>
    </row>
    <row r="19" spans="1:8" ht="12.75">
      <c r="A19" s="3" t="s">
        <v>93</v>
      </c>
      <c r="B19" s="98">
        <v>4443750</v>
      </c>
      <c r="C19" s="4"/>
      <c r="D19" s="5"/>
      <c r="E19" s="6"/>
      <c r="F19" s="6"/>
      <c r="G19" s="7"/>
      <c r="H19" s="8"/>
    </row>
    <row r="20" spans="1:8" ht="12.75">
      <c r="A20" s="19" t="s">
        <v>77</v>
      </c>
      <c r="B20" s="20">
        <v>890104</v>
      </c>
      <c r="C20" s="21"/>
      <c r="D20" s="21"/>
      <c r="E20" s="21"/>
      <c r="F20" s="21"/>
      <c r="G20" s="22"/>
      <c r="H20" s="23"/>
    </row>
    <row r="21" spans="1:8" ht="12.75">
      <c r="A21" s="19" t="s">
        <v>151</v>
      </c>
      <c r="B21" s="2"/>
      <c r="C21" s="21"/>
      <c r="D21" s="21">
        <v>56180</v>
      </c>
      <c r="E21" s="20"/>
      <c r="F21" s="21"/>
      <c r="G21" s="22"/>
      <c r="H21" s="23"/>
    </row>
    <row r="22" spans="1:8" ht="12.75">
      <c r="A22" s="19" t="s">
        <v>164</v>
      </c>
      <c r="B22" s="20"/>
      <c r="C22" s="21"/>
      <c r="D22" s="21"/>
      <c r="E22" s="21">
        <v>70000</v>
      </c>
      <c r="F22" s="21"/>
      <c r="G22" s="22"/>
      <c r="H22" s="23"/>
    </row>
    <row r="23" spans="1:8" ht="12.75">
      <c r="A23" s="19" t="s">
        <v>153</v>
      </c>
      <c r="C23" s="21"/>
      <c r="D23" s="21"/>
      <c r="E23" s="20">
        <v>504500</v>
      </c>
      <c r="F23" s="112"/>
      <c r="G23" s="22"/>
      <c r="H23" s="23"/>
    </row>
    <row r="24" spans="1:8" ht="12.75">
      <c r="A24" s="19" t="s">
        <v>152</v>
      </c>
      <c r="B24" s="20"/>
      <c r="C24" s="21"/>
      <c r="D24" s="21"/>
      <c r="E24" s="21"/>
      <c r="F24" s="21">
        <v>417975</v>
      </c>
      <c r="G24" s="22"/>
      <c r="H24" s="23"/>
    </row>
    <row r="25" spans="1:8" ht="12.75">
      <c r="A25" s="19" t="s">
        <v>94</v>
      </c>
      <c r="B25" s="20"/>
      <c r="C25" s="21"/>
      <c r="D25" s="21"/>
      <c r="E25" s="21"/>
      <c r="F25" s="21">
        <v>140325</v>
      </c>
      <c r="G25" s="22"/>
      <c r="H25" s="23"/>
    </row>
    <row r="26" spans="1:8" ht="12.75">
      <c r="A26" s="24"/>
      <c r="B26" s="20"/>
      <c r="C26" s="21"/>
      <c r="D26" s="21"/>
      <c r="E26" s="21"/>
      <c r="F26" s="21"/>
      <c r="G26" s="22"/>
      <c r="H26" s="23"/>
    </row>
    <row r="27" spans="1:8" ht="13.5" thickBot="1">
      <c r="A27" s="25"/>
      <c r="B27" s="26"/>
      <c r="C27" s="27"/>
      <c r="D27" s="27"/>
      <c r="E27" s="27"/>
      <c r="F27" s="27"/>
      <c r="G27" s="28"/>
      <c r="H27" s="23"/>
    </row>
    <row r="28" spans="1:8" s="2" customFormat="1" ht="30" customHeight="1" thickBot="1">
      <c r="A28" s="30" t="s">
        <v>17</v>
      </c>
      <c r="B28" s="31">
        <f aca="true" t="shared" si="1" ref="B28:G28">SUM(B19:B27)</f>
        <v>5333854</v>
      </c>
      <c r="C28" s="32">
        <f t="shared" si="1"/>
        <v>0</v>
      </c>
      <c r="D28" s="33">
        <f t="shared" si="1"/>
        <v>56180</v>
      </c>
      <c r="E28" s="21">
        <f t="shared" si="1"/>
        <v>574500</v>
      </c>
      <c r="F28" s="21">
        <f t="shared" si="1"/>
        <v>558300</v>
      </c>
      <c r="G28" s="22">
        <f t="shared" si="1"/>
        <v>0</v>
      </c>
      <c r="H28" s="109">
        <v>0</v>
      </c>
    </row>
    <row r="29" spans="1:8" s="2" customFormat="1" ht="28.5" customHeight="1" thickBot="1">
      <c r="A29" s="30" t="s">
        <v>78</v>
      </c>
      <c r="B29" s="152">
        <f>B28+C28+D28+E28+F28+G28+H28</f>
        <v>6522834</v>
      </c>
      <c r="C29" s="153"/>
      <c r="D29" s="153"/>
      <c r="E29" s="153"/>
      <c r="F29" s="153"/>
      <c r="G29" s="153"/>
      <c r="H29" s="156"/>
    </row>
    <row r="30" spans="4:5" ht="13.5" thickBot="1">
      <c r="D30" s="37"/>
      <c r="E30" s="38"/>
    </row>
    <row r="31" spans="1:8" ht="26.25" thickBot="1">
      <c r="A31" s="94" t="s">
        <v>12</v>
      </c>
      <c r="B31" s="147" t="s">
        <v>159</v>
      </c>
      <c r="C31" s="148"/>
      <c r="D31" s="148"/>
      <c r="E31" s="148"/>
      <c r="F31" s="148"/>
      <c r="G31" s="148"/>
      <c r="H31" s="149"/>
    </row>
    <row r="32" spans="1:8" ht="102.75" thickBot="1">
      <c r="A32" s="95" t="s">
        <v>13</v>
      </c>
      <c r="B32" s="16" t="s">
        <v>14</v>
      </c>
      <c r="C32" s="17" t="s">
        <v>15</v>
      </c>
      <c r="D32" s="17" t="s">
        <v>16</v>
      </c>
      <c r="E32" s="17" t="s">
        <v>91</v>
      </c>
      <c r="F32" s="17" t="s">
        <v>90</v>
      </c>
      <c r="G32" s="17" t="s">
        <v>92</v>
      </c>
      <c r="H32" s="18" t="s">
        <v>89</v>
      </c>
    </row>
    <row r="33" spans="1:8" ht="12.75">
      <c r="A33" s="3" t="s">
        <v>93</v>
      </c>
      <c r="B33" s="98">
        <v>4443750</v>
      </c>
      <c r="C33" s="4"/>
      <c r="D33" s="5"/>
      <c r="E33" s="6"/>
      <c r="F33" s="6"/>
      <c r="G33" s="7"/>
      <c r="H33" s="8"/>
    </row>
    <row r="34" spans="1:8" ht="12.75">
      <c r="A34" s="19" t="s">
        <v>77</v>
      </c>
      <c r="B34" s="20">
        <v>890104</v>
      </c>
      <c r="C34" s="21"/>
      <c r="D34" s="21"/>
      <c r="E34" s="21"/>
      <c r="F34" s="21"/>
      <c r="G34" s="22"/>
      <c r="H34" s="23"/>
    </row>
    <row r="35" spans="1:8" ht="12.75">
      <c r="A35" s="19" t="s">
        <v>151</v>
      </c>
      <c r="B35" s="2"/>
      <c r="C35" s="21"/>
      <c r="D35" s="21">
        <v>56180</v>
      </c>
      <c r="E35" s="20"/>
      <c r="F35" s="21"/>
      <c r="G35" s="22"/>
      <c r="H35" s="23"/>
    </row>
    <row r="36" spans="1:8" ht="12.75">
      <c r="A36" s="19" t="s">
        <v>163</v>
      </c>
      <c r="B36" s="20"/>
      <c r="C36" s="21"/>
      <c r="D36" s="21"/>
      <c r="E36" s="21">
        <v>70000</v>
      </c>
      <c r="F36" s="21"/>
      <c r="G36" s="22"/>
      <c r="H36" s="23"/>
    </row>
    <row r="37" spans="1:8" ht="12.75">
      <c r="A37" s="19" t="s">
        <v>153</v>
      </c>
      <c r="C37" s="21"/>
      <c r="D37" s="21"/>
      <c r="E37" s="20">
        <v>504500</v>
      </c>
      <c r="F37" s="2"/>
      <c r="G37" s="22"/>
      <c r="H37" s="23"/>
    </row>
    <row r="38" spans="1:8" ht="13.5" customHeight="1">
      <c r="A38" s="19" t="s">
        <v>152</v>
      </c>
      <c r="B38" s="20"/>
      <c r="C38" s="21"/>
      <c r="D38" s="21"/>
      <c r="E38" s="21"/>
      <c r="F38" s="21">
        <v>417975</v>
      </c>
      <c r="G38" s="22"/>
      <c r="H38" s="23"/>
    </row>
    <row r="39" spans="1:8" ht="13.5" customHeight="1">
      <c r="A39" s="19" t="s">
        <v>94</v>
      </c>
      <c r="B39" s="20"/>
      <c r="C39" s="21"/>
      <c r="D39" s="21"/>
      <c r="E39" s="21"/>
      <c r="F39" s="21">
        <v>140325</v>
      </c>
      <c r="G39" s="22"/>
      <c r="H39" s="23"/>
    </row>
    <row r="40" spans="1:8" ht="13.5" customHeight="1">
      <c r="A40" s="24"/>
      <c r="B40" s="20"/>
      <c r="C40" s="21"/>
      <c r="D40" s="21"/>
      <c r="E40" s="21"/>
      <c r="F40" s="21"/>
      <c r="G40" s="22"/>
      <c r="H40" s="23"/>
    </row>
    <row r="41" spans="1:8" ht="13.5" thickBot="1">
      <c r="A41" s="25"/>
      <c r="B41" s="26"/>
      <c r="C41" s="27"/>
      <c r="D41" s="27"/>
      <c r="E41" s="27"/>
      <c r="F41" s="27"/>
      <c r="G41" s="22"/>
      <c r="H41" s="29"/>
    </row>
    <row r="42" spans="1:8" s="2" customFormat="1" ht="30" customHeight="1" thickBot="1">
      <c r="A42" s="30" t="s">
        <v>17</v>
      </c>
      <c r="B42" s="31">
        <f aca="true" t="shared" si="2" ref="B42:G42">SUM(B33:B41)</f>
        <v>5333854</v>
      </c>
      <c r="C42" s="32">
        <f t="shared" si="2"/>
        <v>0</v>
      </c>
      <c r="D42" s="33">
        <f t="shared" si="2"/>
        <v>56180</v>
      </c>
      <c r="E42" s="21">
        <f t="shared" si="2"/>
        <v>574500</v>
      </c>
      <c r="F42" s="21">
        <f t="shared" si="2"/>
        <v>558300</v>
      </c>
      <c r="G42" s="109">
        <f t="shared" si="2"/>
        <v>0</v>
      </c>
      <c r="H42" s="34">
        <v>0</v>
      </c>
    </row>
    <row r="43" spans="1:8" s="2" customFormat="1" ht="28.5" customHeight="1" thickBot="1">
      <c r="A43" s="30" t="s">
        <v>85</v>
      </c>
      <c r="B43" s="152">
        <f>B42+C42+D42+E42+F42+G42+H42</f>
        <v>6522834</v>
      </c>
      <c r="C43" s="153"/>
      <c r="D43" s="153"/>
      <c r="E43" s="153"/>
      <c r="F43" s="153"/>
      <c r="G43" s="154"/>
      <c r="H43" s="155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1:5" ht="13.5" customHeight="1">
      <c r="A46" s="36" t="s">
        <v>142</v>
      </c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6" ht="28.5" customHeight="1">
      <c r="C49" s="39"/>
      <c r="D49" s="37"/>
      <c r="E49" s="47"/>
      <c r="F49" s="9" t="s">
        <v>143</v>
      </c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50"/>
      <c r="B155" s="151"/>
      <c r="C155" s="151"/>
      <c r="D155" s="151"/>
      <c r="E155" s="151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0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6.28125" style="131" customWidth="1"/>
    <col min="2" max="2" width="49.00390625" style="132" customWidth="1"/>
    <col min="3" max="3" width="12.140625" style="129" customWidth="1"/>
    <col min="4" max="4" width="10.8515625" style="129" customWidth="1"/>
    <col min="5" max="5" width="10.7109375" style="129" customWidth="1"/>
    <col min="6" max="7" width="9.00390625" style="129" customWidth="1"/>
    <col min="8" max="8" width="9.57421875" style="129" customWidth="1"/>
    <col min="9" max="9" width="9.140625" style="129" customWidth="1"/>
    <col min="10" max="10" width="10.140625" style="129" hidden="1" customWidth="1"/>
    <col min="11" max="11" width="12.28125" style="129" customWidth="1"/>
    <col min="12" max="12" width="12.28125" style="129" bestFit="1" customWidth="1"/>
    <col min="13" max="16384" width="11.421875" style="9" customWidth="1"/>
  </cols>
  <sheetData>
    <row r="1" spans="1:12" ht="24" customHeight="1">
      <c r="A1" s="157" t="s">
        <v>166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1" s="10" customFormat="1" ht="78.75">
      <c r="A2" s="125" t="s">
        <v>19</v>
      </c>
      <c r="B2" s="125" t="s">
        <v>139</v>
      </c>
      <c r="C2" s="79" t="s">
        <v>154</v>
      </c>
      <c r="D2" s="126" t="s">
        <v>61</v>
      </c>
      <c r="E2" s="126" t="s">
        <v>62</v>
      </c>
      <c r="F2" s="126" t="s">
        <v>127</v>
      </c>
      <c r="G2" s="126" t="s">
        <v>97</v>
      </c>
      <c r="H2" s="126" t="s">
        <v>95</v>
      </c>
      <c r="I2" s="126" t="s">
        <v>128</v>
      </c>
      <c r="J2" s="127"/>
      <c r="K2" s="127" t="s">
        <v>155</v>
      </c>
    </row>
    <row r="3" spans="1:12" ht="12.75">
      <c r="A3" s="102"/>
      <c r="B3" s="103"/>
      <c r="C3" s="101"/>
      <c r="D3" s="101"/>
      <c r="E3" s="101"/>
      <c r="F3" s="101"/>
      <c r="G3" s="101"/>
      <c r="H3" s="101"/>
      <c r="I3" s="101"/>
      <c r="J3" s="100"/>
      <c r="K3" s="100"/>
      <c r="L3" s="9"/>
    </row>
    <row r="4" spans="1:11" s="10" customFormat="1" ht="12.75">
      <c r="A4" s="102">
        <v>3</v>
      </c>
      <c r="B4" s="104" t="s">
        <v>71</v>
      </c>
      <c r="C4" s="98">
        <f>SUM(D4:I4)</f>
        <v>6522834.48</v>
      </c>
      <c r="D4" s="98">
        <f>SUM(D43,D92,D99,D111,D117,D124,D130,D146,D161,D170,D175,D180,D193)</f>
        <v>890104.48</v>
      </c>
      <c r="E4" s="98">
        <f>SUM(E8,E43,E81,E92,E99,E111,E117,E124,E130,E146,E161,E170,E175,E180,E193)</f>
        <v>4443750</v>
      </c>
      <c r="F4" s="98">
        <f>SUM(F43,F81,F92,F99,F111,F117,F124,F130,F146,F161,F170,F175,F180,F193)</f>
        <v>56180</v>
      </c>
      <c r="G4" s="98">
        <f>SUM(G43,G81,G92,G99,G111,G117,G124,G130,G146,G161,G170,G175,G180,G193)</f>
        <v>70000</v>
      </c>
      <c r="H4" s="98">
        <f>SUM(H43,H81,H92,H99,H111,H117,H124,H130,H146,H161,H170,H175,H180,H193)</f>
        <v>504500</v>
      </c>
      <c r="I4" s="98">
        <f>SUM(I46:I50,I52:I58,I60:I66,I70:I74,I77,I84,I86:I87,I95,I127,I149,I151,I153,I155:I157,I194)</f>
        <v>558300</v>
      </c>
      <c r="J4" s="98">
        <f>J8+J43+J92+J99+J111+J124+J130</f>
        <v>0</v>
      </c>
      <c r="K4" s="98">
        <f>K8+K43+K92+K99+K111+K124+K130</f>
        <v>0</v>
      </c>
    </row>
    <row r="5" spans="1:12" ht="12.75">
      <c r="A5" s="108"/>
      <c r="B5" s="103" t="s">
        <v>73</v>
      </c>
      <c r="C5" s="100"/>
      <c r="D5" s="101"/>
      <c r="E5" s="101"/>
      <c r="F5" s="101"/>
      <c r="G5" s="101"/>
      <c r="H5" s="101"/>
      <c r="I5" s="100"/>
      <c r="J5" s="100"/>
      <c r="K5" s="100"/>
      <c r="L5" s="9"/>
    </row>
    <row r="6" spans="1:12" ht="12.75">
      <c r="A6" s="108"/>
      <c r="B6" s="103" t="s">
        <v>52</v>
      </c>
      <c r="C6" s="100"/>
      <c r="D6" s="101"/>
      <c r="E6" s="101"/>
      <c r="F6" s="100"/>
      <c r="G6" s="100"/>
      <c r="H6" s="101"/>
      <c r="I6" s="100"/>
      <c r="J6" s="100"/>
      <c r="K6" s="100"/>
      <c r="L6" s="9"/>
    </row>
    <row r="7" spans="1:11" s="10" customFormat="1" ht="12.75" customHeight="1">
      <c r="A7" s="106"/>
      <c r="B7" s="107" t="s">
        <v>53</v>
      </c>
      <c r="C7" s="98"/>
      <c r="D7" s="99"/>
      <c r="E7" s="99"/>
      <c r="F7" s="99"/>
      <c r="G7" s="98"/>
      <c r="H7" s="99"/>
      <c r="I7" s="98"/>
      <c r="J7" s="98"/>
      <c r="K7" s="98"/>
    </row>
    <row r="8" spans="1:11" s="10" customFormat="1" ht="12.75">
      <c r="A8" s="102">
        <v>3</v>
      </c>
      <c r="B8" s="105" t="s">
        <v>20</v>
      </c>
      <c r="C8" s="98">
        <f>SUM(C9,C19)</f>
        <v>4443750</v>
      </c>
      <c r="D8" s="99"/>
      <c r="E8" s="98">
        <f>C8</f>
        <v>4443750</v>
      </c>
      <c r="F8" s="99"/>
      <c r="G8" s="98"/>
      <c r="H8" s="98"/>
      <c r="I8" s="98"/>
      <c r="J8" s="98"/>
      <c r="K8" s="98"/>
    </row>
    <row r="9" spans="1:11" s="10" customFormat="1" ht="13.5" customHeight="1">
      <c r="A9" s="102">
        <v>31</v>
      </c>
      <c r="B9" s="105" t="s">
        <v>21</v>
      </c>
      <c r="C9" s="98">
        <f>C11+C14+C16</f>
        <v>4229470</v>
      </c>
      <c r="D9" s="99"/>
      <c r="E9" s="98">
        <f>C9</f>
        <v>4229470</v>
      </c>
      <c r="F9" s="99"/>
      <c r="G9" s="99"/>
      <c r="H9" s="98"/>
      <c r="I9" s="98"/>
      <c r="J9" s="98"/>
      <c r="K9" s="98"/>
    </row>
    <row r="10" spans="1:12" ht="0.75" customHeight="1" hidden="1">
      <c r="A10" s="108"/>
      <c r="B10" s="103"/>
      <c r="C10" s="98">
        <f>SUM(D10:I10)</f>
        <v>0</v>
      </c>
      <c r="D10" s="128"/>
      <c r="E10" s="101"/>
      <c r="F10" s="101"/>
      <c r="G10" s="101"/>
      <c r="H10" s="100"/>
      <c r="I10" s="100"/>
      <c r="J10" s="100"/>
      <c r="K10" s="100"/>
      <c r="L10" s="9"/>
    </row>
    <row r="11" spans="1:11" s="10" customFormat="1" ht="13.5" customHeight="1">
      <c r="A11" s="102">
        <v>311</v>
      </c>
      <c r="B11" s="105" t="s">
        <v>60</v>
      </c>
      <c r="C11" s="98">
        <f>SUM(C12)</f>
        <v>3407000</v>
      </c>
      <c r="D11" s="99"/>
      <c r="E11" s="98">
        <f>C11</f>
        <v>3407000</v>
      </c>
      <c r="F11" s="99"/>
      <c r="G11" s="99"/>
      <c r="H11" s="98"/>
      <c r="I11" s="98"/>
      <c r="J11" s="111"/>
      <c r="K11" s="100"/>
    </row>
    <row r="12" spans="1:12" ht="12.75">
      <c r="A12" s="108">
        <v>3111</v>
      </c>
      <c r="B12" s="103" t="s">
        <v>22</v>
      </c>
      <c r="C12" s="100">
        <v>3407000</v>
      </c>
      <c r="D12" s="128"/>
      <c r="E12" s="100">
        <f>C12</f>
        <v>3407000</v>
      </c>
      <c r="F12" s="101"/>
      <c r="G12" s="101"/>
      <c r="I12" s="100"/>
      <c r="J12" s="100"/>
      <c r="K12" s="100"/>
      <c r="L12" s="9"/>
    </row>
    <row r="13" spans="1:12" ht="12.75" hidden="1">
      <c r="A13" s="108"/>
      <c r="B13" s="103"/>
      <c r="C13" s="98">
        <f>SUM(D13:I13)</f>
        <v>0</v>
      </c>
      <c r="D13" s="128"/>
      <c r="E13" s="101"/>
      <c r="F13" s="101"/>
      <c r="G13" s="101"/>
      <c r="H13" s="100"/>
      <c r="I13" s="100"/>
      <c r="J13" s="100"/>
      <c r="K13" s="100"/>
      <c r="L13" s="9"/>
    </row>
    <row r="14" spans="1:11" s="10" customFormat="1" ht="12.75">
      <c r="A14" s="102">
        <v>312</v>
      </c>
      <c r="B14" s="105" t="s">
        <v>23</v>
      </c>
      <c r="C14" s="98">
        <f>SUM(C15)</f>
        <v>90200</v>
      </c>
      <c r="D14" s="99"/>
      <c r="E14" s="98">
        <f aca="true" t="shared" si="0" ref="E14:E21">C14</f>
        <v>90200</v>
      </c>
      <c r="F14" s="99"/>
      <c r="G14" s="99"/>
      <c r="H14" s="98"/>
      <c r="I14" s="98"/>
      <c r="J14" s="98"/>
      <c r="K14" s="98"/>
    </row>
    <row r="15" spans="1:12" ht="12.75">
      <c r="A15" s="108">
        <v>3121</v>
      </c>
      <c r="B15" s="103" t="s">
        <v>23</v>
      </c>
      <c r="C15" s="100">
        <v>90200</v>
      </c>
      <c r="D15" s="128"/>
      <c r="E15" s="100">
        <f t="shared" si="0"/>
        <v>90200</v>
      </c>
      <c r="F15" s="101"/>
      <c r="G15" s="101"/>
      <c r="I15" s="100"/>
      <c r="J15" s="100"/>
      <c r="K15" s="100"/>
      <c r="L15" s="9"/>
    </row>
    <row r="16" spans="1:11" s="10" customFormat="1" ht="12.75">
      <c r="A16" s="102">
        <v>313</v>
      </c>
      <c r="B16" s="105" t="s">
        <v>24</v>
      </c>
      <c r="C16" s="98">
        <f>SUM(C17:C18)</f>
        <v>732270</v>
      </c>
      <c r="D16" s="99"/>
      <c r="E16" s="98">
        <f t="shared" si="0"/>
        <v>732270</v>
      </c>
      <c r="F16" s="99"/>
      <c r="G16" s="99"/>
      <c r="H16" s="98"/>
      <c r="I16" s="98"/>
      <c r="J16" s="98"/>
      <c r="K16" s="98"/>
    </row>
    <row r="17" spans="1:12" ht="12.75">
      <c r="A17" s="108">
        <v>3132</v>
      </c>
      <c r="B17" s="103" t="s">
        <v>74</v>
      </c>
      <c r="C17" s="100">
        <v>657800</v>
      </c>
      <c r="D17" s="128"/>
      <c r="E17" s="100">
        <f t="shared" si="0"/>
        <v>657800</v>
      </c>
      <c r="F17" s="101"/>
      <c r="G17" s="101"/>
      <c r="H17" s="128"/>
      <c r="I17" s="100"/>
      <c r="J17" s="100"/>
      <c r="K17" s="100"/>
      <c r="L17" s="9"/>
    </row>
    <row r="18" spans="1:12" ht="12.75">
      <c r="A18" s="108">
        <v>3133</v>
      </c>
      <c r="B18" s="103" t="s">
        <v>75</v>
      </c>
      <c r="C18" s="100">
        <v>74470</v>
      </c>
      <c r="D18" s="128"/>
      <c r="E18" s="100">
        <f t="shared" si="0"/>
        <v>74470</v>
      </c>
      <c r="F18" s="101"/>
      <c r="G18" s="101"/>
      <c r="H18" s="128"/>
      <c r="I18" s="100"/>
      <c r="J18" s="100"/>
      <c r="K18" s="100"/>
      <c r="L18" s="9"/>
    </row>
    <row r="19" spans="1:11" s="10" customFormat="1" ht="12.75">
      <c r="A19" s="102">
        <v>32</v>
      </c>
      <c r="B19" s="105" t="s">
        <v>104</v>
      </c>
      <c r="C19" s="98">
        <f>SUM(C20:C21)</f>
        <v>214280</v>
      </c>
      <c r="D19" s="130"/>
      <c r="E19" s="98">
        <f t="shared" si="0"/>
        <v>214280</v>
      </c>
      <c r="F19" s="99"/>
      <c r="G19" s="99"/>
      <c r="H19" s="130"/>
      <c r="I19" s="98"/>
      <c r="J19" s="113"/>
      <c r="K19" s="98"/>
    </row>
    <row r="20" spans="1:11" s="10" customFormat="1" ht="12.75">
      <c r="A20" s="108">
        <v>3212</v>
      </c>
      <c r="B20" s="103" t="s">
        <v>34</v>
      </c>
      <c r="C20" s="100">
        <v>189530</v>
      </c>
      <c r="D20" s="100">
        <v>0</v>
      </c>
      <c r="E20" s="100">
        <f t="shared" si="0"/>
        <v>189530</v>
      </c>
      <c r="F20" s="99"/>
      <c r="G20" s="99"/>
      <c r="H20" s="130"/>
      <c r="I20" s="98"/>
      <c r="J20" s="98"/>
      <c r="K20" s="98"/>
    </row>
    <row r="21" spans="1:12" ht="12" customHeight="1">
      <c r="A21" s="108">
        <v>3295</v>
      </c>
      <c r="B21" s="103" t="s">
        <v>81</v>
      </c>
      <c r="C21" s="100">
        <v>24750</v>
      </c>
      <c r="D21" s="101"/>
      <c r="E21" s="100">
        <f t="shared" si="0"/>
        <v>24750</v>
      </c>
      <c r="F21" s="101"/>
      <c r="G21" s="101"/>
      <c r="H21" s="100"/>
      <c r="I21" s="100"/>
      <c r="J21" s="100"/>
      <c r="K21" s="100"/>
      <c r="L21" s="9"/>
    </row>
    <row r="22" spans="1:12" ht="0.75" customHeight="1" hidden="1">
      <c r="A22" s="108"/>
      <c r="B22" s="103"/>
      <c r="C22" s="98">
        <f aca="true" t="shared" si="1" ref="C22:C39">SUM(D22:I22)</f>
        <v>0</v>
      </c>
      <c r="D22" s="128"/>
      <c r="E22" s="101"/>
      <c r="F22" s="101"/>
      <c r="G22" s="101"/>
      <c r="H22" s="100"/>
      <c r="I22" s="100"/>
      <c r="J22" s="100"/>
      <c r="K22" s="100"/>
      <c r="L22" s="9"/>
    </row>
    <row r="23" spans="3:12" ht="12.75" hidden="1">
      <c r="C23" s="98">
        <f t="shared" si="1"/>
        <v>0</v>
      </c>
      <c r="D23" s="128"/>
      <c r="E23" s="100"/>
      <c r="F23" s="101"/>
      <c r="G23" s="101"/>
      <c r="H23" s="100"/>
      <c r="I23" s="100"/>
      <c r="J23" s="100"/>
      <c r="K23" s="100"/>
      <c r="L23" s="9"/>
    </row>
    <row r="24" spans="1:12" ht="12.75" hidden="1">
      <c r="A24" s="108"/>
      <c r="B24" s="103"/>
      <c r="C24" s="98">
        <f t="shared" si="1"/>
        <v>0</v>
      </c>
      <c r="D24" s="101"/>
      <c r="E24" s="101"/>
      <c r="F24" s="101"/>
      <c r="G24" s="101"/>
      <c r="H24" s="101"/>
      <c r="I24" s="100"/>
      <c r="J24" s="100"/>
      <c r="K24" s="100"/>
      <c r="L24" s="9"/>
    </row>
    <row r="25" spans="1:12" ht="12.75" hidden="1">
      <c r="A25" s="108"/>
      <c r="B25" s="103"/>
      <c r="C25" s="98">
        <f t="shared" si="1"/>
        <v>0</v>
      </c>
      <c r="D25" s="101"/>
      <c r="E25" s="101"/>
      <c r="F25" s="101"/>
      <c r="G25" s="101"/>
      <c r="H25" s="101"/>
      <c r="I25" s="100"/>
      <c r="J25" s="100"/>
      <c r="K25" s="100"/>
      <c r="L25" s="9"/>
    </row>
    <row r="26" spans="1:12" ht="12.75" hidden="1">
      <c r="A26" s="108"/>
      <c r="B26" s="103"/>
      <c r="C26" s="98">
        <f t="shared" si="1"/>
        <v>0</v>
      </c>
      <c r="D26" s="101"/>
      <c r="E26" s="101"/>
      <c r="F26" s="101"/>
      <c r="G26" s="101"/>
      <c r="H26" s="101"/>
      <c r="I26" s="100"/>
      <c r="J26" s="100"/>
      <c r="K26" s="100"/>
      <c r="L26" s="9"/>
    </row>
    <row r="27" spans="1:12" ht="0.75" customHeight="1" hidden="1">
      <c r="A27" s="108"/>
      <c r="B27" s="103"/>
      <c r="C27" s="98">
        <f t="shared" si="1"/>
        <v>0</v>
      </c>
      <c r="D27" s="101"/>
      <c r="E27" s="101"/>
      <c r="F27" s="101"/>
      <c r="G27" s="101"/>
      <c r="H27" s="101"/>
      <c r="I27" s="100"/>
      <c r="J27" s="100"/>
      <c r="K27" s="100"/>
      <c r="L27" s="9"/>
    </row>
    <row r="28" spans="1:12" ht="12.75" hidden="1">
      <c r="A28" s="108"/>
      <c r="B28" s="103"/>
      <c r="C28" s="98">
        <f t="shared" si="1"/>
        <v>0</v>
      </c>
      <c r="D28" s="101"/>
      <c r="E28" s="101"/>
      <c r="F28" s="101"/>
      <c r="G28" s="101"/>
      <c r="H28" s="101"/>
      <c r="I28" s="100"/>
      <c r="J28" s="100"/>
      <c r="K28" s="100"/>
      <c r="L28" s="9"/>
    </row>
    <row r="29" spans="1:12" ht="12.75" hidden="1">
      <c r="A29" s="108"/>
      <c r="B29" s="103"/>
      <c r="C29" s="98">
        <f t="shared" si="1"/>
        <v>0</v>
      </c>
      <c r="D29" s="101"/>
      <c r="E29" s="101"/>
      <c r="F29" s="101"/>
      <c r="G29" s="101"/>
      <c r="H29" s="101"/>
      <c r="I29" s="100"/>
      <c r="J29" s="100"/>
      <c r="K29" s="100"/>
      <c r="L29" s="9"/>
    </row>
    <row r="30" spans="1:12" ht="12.75" hidden="1">
      <c r="A30" s="108"/>
      <c r="B30" s="103"/>
      <c r="C30" s="98">
        <f t="shared" si="1"/>
        <v>0</v>
      </c>
      <c r="D30" s="101"/>
      <c r="E30" s="101"/>
      <c r="F30" s="101"/>
      <c r="G30" s="101"/>
      <c r="H30" s="101"/>
      <c r="I30" s="100"/>
      <c r="J30" s="100"/>
      <c r="K30" s="100"/>
      <c r="L30" s="9"/>
    </row>
    <row r="31" spans="1:11" s="10" customFormat="1" ht="12.75" hidden="1">
      <c r="A31" s="102"/>
      <c r="B31" s="105"/>
      <c r="C31" s="98">
        <f t="shared" si="1"/>
        <v>0</v>
      </c>
      <c r="D31" s="99"/>
      <c r="E31" s="99"/>
      <c r="F31" s="99"/>
      <c r="G31" s="99"/>
      <c r="H31" s="99"/>
      <c r="I31" s="98"/>
      <c r="J31" s="98"/>
      <c r="K31" s="98"/>
    </row>
    <row r="32" spans="1:12" ht="12.75" hidden="1">
      <c r="A32" s="108"/>
      <c r="B32" s="103"/>
      <c r="C32" s="98">
        <f t="shared" si="1"/>
        <v>0</v>
      </c>
      <c r="D32" s="101"/>
      <c r="E32" s="101"/>
      <c r="F32" s="101"/>
      <c r="G32" s="101"/>
      <c r="H32" s="101"/>
      <c r="I32" s="100"/>
      <c r="J32" s="100"/>
      <c r="K32" s="100"/>
      <c r="L32" s="9"/>
    </row>
    <row r="33" spans="1:11" s="10" customFormat="1" ht="12.75" hidden="1">
      <c r="A33" s="102"/>
      <c r="B33" s="105"/>
      <c r="C33" s="98">
        <f t="shared" si="1"/>
        <v>0</v>
      </c>
      <c r="D33" s="98"/>
      <c r="E33" s="99"/>
      <c r="F33" s="99"/>
      <c r="G33" s="99"/>
      <c r="H33" s="99"/>
      <c r="I33" s="98"/>
      <c r="J33" s="98">
        <v>2700</v>
      </c>
      <c r="K33" s="98">
        <v>2900</v>
      </c>
    </row>
    <row r="34" spans="1:11" s="10" customFormat="1" ht="13.5" customHeight="1" hidden="1">
      <c r="A34" s="102"/>
      <c r="B34" s="105"/>
      <c r="C34" s="98">
        <f t="shared" si="1"/>
        <v>0</v>
      </c>
      <c r="D34" s="98"/>
      <c r="E34" s="99"/>
      <c r="F34" s="99"/>
      <c r="G34" s="99"/>
      <c r="H34" s="99"/>
      <c r="I34" s="98"/>
      <c r="J34" s="98"/>
      <c r="K34" s="98"/>
    </row>
    <row r="35" spans="1:12" ht="12.75" hidden="1">
      <c r="A35" s="108"/>
      <c r="B35" s="103"/>
      <c r="C35" s="98">
        <f t="shared" si="1"/>
        <v>0</v>
      </c>
      <c r="D35" s="100"/>
      <c r="E35" s="101"/>
      <c r="F35" s="101"/>
      <c r="G35" s="101"/>
      <c r="H35" s="101"/>
      <c r="I35" s="100"/>
      <c r="J35" s="100"/>
      <c r="K35" s="100"/>
      <c r="L35" s="9"/>
    </row>
    <row r="36" spans="1:12" ht="12.75" hidden="1">
      <c r="A36" s="108"/>
      <c r="B36" s="103"/>
      <c r="C36" s="98">
        <f t="shared" si="1"/>
        <v>0</v>
      </c>
      <c r="D36" s="100"/>
      <c r="E36" s="101"/>
      <c r="F36" s="101"/>
      <c r="G36" s="101"/>
      <c r="H36" s="101"/>
      <c r="I36" s="100"/>
      <c r="J36" s="100">
        <v>2700</v>
      </c>
      <c r="K36" s="100">
        <v>2900</v>
      </c>
      <c r="L36" s="9"/>
    </row>
    <row r="37" spans="1:12" ht="12.75" hidden="1">
      <c r="A37" s="108"/>
      <c r="B37" s="103"/>
      <c r="C37" s="98">
        <f t="shared" si="1"/>
        <v>0</v>
      </c>
      <c r="D37" s="100"/>
      <c r="E37" s="101"/>
      <c r="F37" s="101"/>
      <c r="G37" s="101"/>
      <c r="H37" s="101"/>
      <c r="I37" s="100"/>
      <c r="J37" s="100"/>
      <c r="K37" s="100"/>
      <c r="L37" s="9"/>
    </row>
    <row r="38" spans="1:12" ht="12.75" hidden="1">
      <c r="A38" s="108"/>
      <c r="B38" s="103"/>
      <c r="C38" s="98">
        <f t="shared" si="1"/>
        <v>0</v>
      </c>
      <c r="D38" s="100"/>
      <c r="E38" s="101"/>
      <c r="F38" s="101"/>
      <c r="G38" s="101"/>
      <c r="H38" s="101"/>
      <c r="I38" s="100"/>
      <c r="J38" s="100"/>
      <c r="K38" s="100"/>
      <c r="L38" s="9"/>
    </row>
    <row r="39" spans="1:12" ht="12.75">
      <c r="A39" s="108"/>
      <c r="B39" s="103"/>
      <c r="C39" s="100">
        <f t="shared" si="1"/>
        <v>0</v>
      </c>
      <c r="D39" s="100"/>
      <c r="E39" s="101"/>
      <c r="F39" s="101"/>
      <c r="G39" s="101"/>
      <c r="H39" s="101"/>
      <c r="I39" s="100"/>
      <c r="J39" s="100"/>
      <c r="K39" s="100"/>
      <c r="L39" s="9"/>
    </row>
    <row r="40" spans="1:12" ht="12.75">
      <c r="A40" s="108"/>
      <c r="B40" s="105" t="s">
        <v>65</v>
      </c>
      <c r="C40" s="100"/>
      <c r="D40" s="101"/>
      <c r="E40" s="100"/>
      <c r="F40" s="100"/>
      <c r="G40" s="100"/>
      <c r="H40" s="101"/>
      <c r="I40" s="100"/>
      <c r="J40" s="100"/>
      <c r="K40" s="100"/>
      <c r="L40" s="9"/>
    </row>
    <row r="41" spans="1:12" ht="12.75" hidden="1">
      <c r="A41" s="102"/>
      <c r="B41" s="105"/>
      <c r="C41" s="98">
        <f>SUM(D41:I41)</f>
        <v>0</v>
      </c>
      <c r="D41" s="101"/>
      <c r="E41" s="101"/>
      <c r="F41" s="101"/>
      <c r="G41" s="101"/>
      <c r="H41" s="101"/>
      <c r="I41" s="100"/>
      <c r="J41" s="100"/>
      <c r="K41" s="100"/>
      <c r="L41" s="9"/>
    </row>
    <row r="42" spans="1:11" s="10" customFormat="1" ht="12.75" customHeight="1">
      <c r="A42" s="106"/>
      <c r="B42" s="105" t="s">
        <v>64</v>
      </c>
      <c r="C42" s="100"/>
      <c r="D42" s="98"/>
      <c r="E42" s="99"/>
      <c r="F42" s="99"/>
      <c r="G42" s="98"/>
      <c r="H42" s="99"/>
      <c r="I42" s="98"/>
      <c r="J42" s="98"/>
      <c r="K42" s="98"/>
    </row>
    <row r="43" spans="1:11" s="10" customFormat="1" ht="12.75">
      <c r="A43" s="102">
        <v>3</v>
      </c>
      <c r="B43" s="105" t="s">
        <v>20</v>
      </c>
      <c r="C43" s="98">
        <f>SUM(D43:I43)</f>
        <v>827576.6</v>
      </c>
      <c r="D43" s="98">
        <f>SUM(D44,D75,D81)</f>
        <v>479276.6</v>
      </c>
      <c r="E43" s="98">
        <f>SUM(E44,E75)</f>
        <v>0</v>
      </c>
      <c r="F43" s="98"/>
      <c r="G43" s="98">
        <f>SUM(G44,G75)</f>
        <v>70000</v>
      </c>
      <c r="H43" s="98">
        <f>SUM(H44,H74)</f>
        <v>0</v>
      </c>
      <c r="I43" s="98">
        <f>SUM(I44,I75,I81,I124,I146,I193)</f>
        <v>278300</v>
      </c>
      <c r="J43" s="98"/>
      <c r="K43" s="98"/>
    </row>
    <row r="44" spans="1:11" s="10" customFormat="1" ht="12.75">
      <c r="A44" s="102">
        <v>32</v>
      </c>
      <c r="B44" s="105" t="s">
        <v>25</v>
      </c>
      <c r="C44" s="98">
        <f>SUM(D44:I44)</f>
        <v>634686.8</v>
      </c>
      <c r="D44" s="98">
        <f>SUM(D45,D51,D59,D67,D69)</f>
        <v>371686.8</v>
      </c>
      <c r="E44" s="98">
        <f>SUM(E45,E51,E59,E67,E69)</f>
        <v>0</v>
      </c>
      <c r="F44" s="98"/>
      <c r="G44" s="98">
        <f>SUM(G45,G51,G59,G67,G69)</f>
        <v>70000</v>
      </c>
      <c r="H44" s="98">
        <f>H45+H50</f>
        <v>0</v>
      </c>
      <c r="I44" s="98">
        <f>SUM(I45,I51,I59,I67,I69)</f>
        <v>193000</v>
      </c>
      <c r="J44" s="98"/>
      <c r="K44" s="98"/>
    </row>
    <row r="45" spans="1:11" s="10" customFormat="1" ht="12.75">
      <c r="A45" s="102">
        <v>321</v>
      </c>
      <c r="B45" s="105" t="s">
        <v>26</v>
      </c>
      <c r="C45" s="98">
        <f aca="true" t="shared" si="2" ref="C45:C108">SUM(D45:I45)</f>
        <v>57000</v>
      </c>
      <c r="D45" s="98">
        <f>SUM(D46:D50)</f>
        <v>24000</v>
      </c>
      <c r="E45" s="98">
        <f>SUM(E46:E50)</f>
        <v>0</v>
      </c>
      <c r="F45" s="98">
        <v>0</v>
      </c>
      <c r="G45" s="98">
        <f>SUM(G46:G50)</f>
        <v>0</v>
      </c>
      <c r="H45" s="98">
        <f>SUM(H46:H49)</f>
        <v>0</v>
      </c>
      <c r="I45" s="98">
        <f>SUM(I46:I50)</f>
        <v>33000</v>
      </c>
      <c r="J45" s="98"/>
      <c r="K45" s="98"/>
    </row>
    <row r="46" spans="1:12" ht="12.75">
      <c r="A46" s="108">
        <v>3211</v>
      </c>
      <c r="B46" s="103" t="s">
        <v>35</v>
      </c>
      <c r="C46" s="98">
        <f t="shared" si="2"/>
        <v>39000</v>
      </c>
      <c r="D46" s="100">
        <v>14000</v>
      </c>
      <c r="E46" s="100"/>
      <c r="F46" s="100"/>
      <c r="G46" s="100"/>
      <c r="H46" s="100"/>
      <c r="I46" s="100">
        <v>25000</v>
      </c>
      <c r="J46" s="114"/>
      <c r="K46" s="114"/>
      <c r="L46" s="9"/>
    </row>
    <row r="47" spans="1:12" ht="12" customHeight="1">
      <c r="A47" s="108">
        <v>3213</v>
      </c>
      <c r="B47" s="103" t="s">
        <v>120</v>
      </c>
      <c r="C47" s="98">
        <f t="shared" si="2"/>
        <v>15000</v>
      </c>
      <c r="D47" s="100">
        <v>10000</v>
      </c>
      <c r="E47" s="100"/>
      <c r="F47" s="100"/>
      <c r="G47" s="100"/>
      <c r="H47" s="100"/>
      <c r="I47" s="117">
        <v>5000</v>
      </c>
      <c r="J47" s="115"/>
      <c r="K47" s="114"/>
      <c r="L47" s="9"/>
    </row>
    <row r="48" spans="1:12" ht="12.75" hidden="1">
      <c r="A48" s="108"/>
      <c r="B48" s="103"/>
      <c r="C48" s="98">
        <f t="shared" si="2"/>
        <v>0</v>
      </c>
      <c r="D48" s="100"/>
      <c r="E48" s="100"/>
      <c r="F48" s="100"/>
      <c r="G48" s="100"/>
      <c r="H48" s="100"/>
      <c r="I48" s="100"/>
      <c r="J48" s="100"/>
      <c r="K48" s="100"/>
      <c r="L48" s="9"/>
    </row>
    <row r="49" spans="1:12" ht="12.75" hidden="1">
      <c r="A49" s="108"/>
      <c r="B49" s="103"/>
      <c r="C49" s="98">
        <f t="shared" si="2"/>
        <v>0</v>
      </c>
      <c r="D49" s="100"/>
      <c r="E49" s="100"/>
      <c r="F49" s="100"/>
      <c r="G49" s="100"/>
      <c r="H49" s="100"/>
      <c r="I49" s="100"/>
      <c r="J49" s="100"/>
      <c r="K49" s="100"/>
      <c r="L49" s="9"/>
    </row>
    <row r="50" spans="1:13" ht="13.5" customHeight="1">
      <c r="A50" s="108">
        <v>3214</v>
      </c>
      <c r="B50" s="103" t="s">
        <v>66</v>
      </c>
      <c r="C50" s="98">
        <f t="shared" si="2"/>
        <v>3000</v>
      </c>
      <c r="D50" s="100">
        <v>0</v>
      </c>
      <c r="E50" s="100"/>
      <c r="F50" s="100"/>
      <c r="G50" s="100"/>
      <c r="H50" s="98">
        <f>SUM(H51:H57)</f>
        <v>0</v>
      </c>
      <c r="I50" s="100">
        <v>3000</v>
      </c>
      <c r="J50" s="100"/>
      <c r="K50" s="114"/>
      <c r="L50" s="9"/>
      <c r="M50" s="61"/>
    </row>
    <row r="51" spans="1:11" s="10" customFormat="1" ht="12.75">
      <c r="A51" s="102">
        <v>322</v>
      </c>
      <c r="B51" s="105" t="s">
        <v>27</v>
      </c>
      <c r="C51" s="98">
        <f t="shared" si="2"/>
        <v>264000</v>
      </c>
      <c r="D51" s="98">
        <f>SUM(D52:D58)</f>
        <v>198000</v>
      </c>
      <c r="E51" s="98"/>
      <c r="F51" s="98"/>
      <c r="G51" s="98"/>
      <c r="H51" s="100"/>
      <c r="I51" s="98">
        <f>SUM(I52:I58)</f>
        <v>66000</v>
      </c>
      <c r="J51" s="98"/>
      <c r="K51" s="98"/>
    </row>
    <row r="52" spans="1:12" ht="12.75">
      <c r="A52" s="108">
        <v>3221</v>
      </c>
      <c r="B52" s="103" t="s">
        <v>51</v>
      </c>
      <c r="C52" s="98">
        <f t="shared" si="2"/>
        <v>40000</v>
      </c>
      <c r="D52" s="100">
        <v>25000</v>
      </c>
      <c r="E52" s="100"/>
      <c r="F52" s="100"/>
      <c r="G52" s="100"/>
      <c r="H52" s="100"/>
      <c r="I52" s="117">
        <v>15000</v>
      </c>
      <c r="J52" s="114"/>
      <c r="K52" s="114"/>
      <c r="L52" s="9"/>
    </row>
    <row r="53" spans="1:12" ht="12.75" hidden="1">
      <c r="A53" s="108"/>
      <c r="B53" s="103"/>
      <c r="C53" s="98">
        <f t="shared" si="2"/>
        <v>0</v>
      </c>
      <c r="D53" s="100"/>
      <c r="E53" s="100"/>
      <c r="F53" s="100"/>
      <c r="G53" s="100"/>
      <c r="I53" s="100"/>
      <c r="J53" s="100"/>
      <c r="K53" s="100"/>
      <c r="L53" s="9"/>
    </row>
    <row r="54" spans="1:12" ht="12.75">
      <c r="A54" s="108">
        <v>3222</v>
      </c>
      <c r="B54" s="103" t="s">
        <v>63</v>
      </c>
      <c r="C54" s="98">
        <f t="shared" si="2"/>
        <v>0</v>
      </c>
      <c r="D54" s="100">
        <v>0</v>
      </c>
      <c r="E54" s="100"/>
      <c r="F54" s="100"/>
      <c r="G54" s="100"/>
      <c r="H54" s="100"/>
      <c r="I54" s="100"/>
      <c r="J54" s="114"/>
      <c r="K54" s="100"/>
      <c r="L54" s="9"/>
    </row>
    <row r="55" spans="1:12" ht="12.75">
      <c r="A55" s="108">
        <v>3223</v>
      </c>
      <c r="B55" s="103" t="s">
        <v>36</v>
      </c>
      <c r="C55" s="98">
        <f t="shared" si="2"/>
        <v>205000</v>
      </c>
      <c r="D55" s="117">
        <v>165000</v>
      </c>
      <c r="E55" s="100"/>
      <c r="F55" s="100"/>
      <c r="G55" s="100"/>
      <c r="H55" s="100"/>
      <c r="I55" s="117">
        <v>40000</v>
      </c>
      <c r="J55" s="114"/>
      <c r="K55" s="114"/>
      <c r="L55" s="9"/>
    </row>
    <row r="56" spans="1:12" ht="12.75" hidden="1">
      <c r="A56" s="108"/>
      <c r="B56" s="103"/>
      <c r="C56" s="98">
        <f t="shared" si="2"/>
        <v>0</v>
      </c>
      <c r="D56" s="100"/>
      <c r="E56" s="100"/>
      <c r="F56" s="100"/>
      <c r="G56" s="100"/>
      <c r="H56" s="100"/>
      <c r="I56" s="100"/>
      <c r="J56" s="100"/>
      <c r="K56" s="100"/>
      <c r="L56" s="9"/>
    </row>
    <row r="57" spans="1:12" ht="12.75">
      <c r="A57" s="108">
        <v>3225</v>
      </c>
      <c r="B57" s="103" t="s">
        <v>49</v>
      </c>
      <c r="C57" s="98">
        <f t="shared" si="2"/>
        <v>10000</v>
      </c>
      <c r="D57" s="100">
        <v>3000</v>
      </c>
      <c r="E57" s="100"/>
      <c r="F57" s="100"/>
      <c r="G57" s="100"/>
      <c r="H57" s="100"/>
      <c r="I57" s="117">
        <v>7000</v>
      </c>
      <c r="J57" s="114"/>
      <c r="K57" s="114"/>
      <c r="L57" s="9"/>
    </row>
    <row r="58" spans="1:12" ht="12.75">
      <c r="A58" s="108">
        <v>3227</v>
      </c>
      <c r="B58" s="103" t="s">
        <v>50</v>
      </c>
      <c r="C58" s="98">
        <f t="shared" si="2"/>
        <v>9000</v>
      </c>
      <c r="D58" s="100">
        <v>5000</v>
      </c>
      <c r="E58" s="100"/>
      <c r="F58" s="100"/>
      <c r="G58" s="100"/>
      <c r="H58" s="98"/>
      <c r="I58" s="117">
        <v>4000</v>
      </c>
      <c r="J58" s="114"/>
      <c r="K58" s="114"/>
      <c r="L58" s="9"/>
    </row>
    <row r="59" spans="1:12" s="10" customFormat="1" ht="12.75">
      <c r="A59" s="102">
        <v>323</v>
      </c>
      <c r="B59" s="105" t="s">
        <v>28</v>
      </c>
      <c r="C59" s="98">
        <f t="shared" si="2"/>
        <v>186686.8</v>
      </c>
      <c r="D59" s="98">
        <f>SUM(D60:D66)</f>
        <v>115686.8</v>
      </c>
      <c r="E59" s="98">
        <v>0</v>
      </c>
      <c r="F59" s="98"/>
      <c r="G59" s="98"/>
      <c r="H59" s="100"/>
      <c r="I59" s="98">
        <f>SUM(I60:I66)</f>
        <v>71000</v>
      </c>
      <c r="J59" s="98"/>
      <c r="K59" s="98"/>
      <c r="L59" s="63"/>
    </row>
    <row r="60" spans="1:12" ht="12.75">
      <c r="A60" s="108">
        <v>3231</v>
      </c>
      <c r="B60" s="103" t="s">
        <v>69</v>
      </c>
      <c r="C60" s="98">
        <f t="shared" si="2"/>
        <v>40000</v>
      </c>
      <c r="D60" s="100">
        <v>20000</v>
      </c>
      <c r="E60" s="100"/>
      <c r="F60" s="100"/>
      <c r="G60" s="100"/>
      <c r="H60" s="100"/>
      <c r="I60" s="100">
        <v>20000</v>
      </c>
      <c r="J60" s="114"/>
      <c r="K60" s="100"/>
      <c r="L60" s="9"/>
    </row>
    <row r="61" spans="1:12" ht="12.75">
      <c r="A61" s="108">
        <v>3234</v>
      </c>
      <c r="B61" s="103" t="s">
        <v>37</v>
      </c>
      <c r="C61" s="98">
        <f t="shared" si="2"/>
        <v>45012.8</v>
      </c>
      <c r="D61" s="100">
        <v>30012.8</v>
      </c>
      <c r="E61" s="100"/>
      <c r="F61" s="100"/>
      <c r="G61" s="100"/>
      <c r="H61" s="100"/>
      <c r="I61" s="100">
        <v>15000</v>
      </c>
      <c r="J61" s="114"/>
      <c r="K61" s="100"/>
      <c r="L61" s="9"/>
    </row>
    <row r="62" spans="1:12" ht="12.75">
      <c r="A62" s="108">
        <v>3235</v>
      </c>
      <c r="B62" s="103" t="s">
        <v>80</v>
      </c>
      <c r="C62" s="98">
        <f t="shared" si="2"/>
        <v>35000</v>
      </c>
      <c r="D62" s="100">
        <v>25000</v>
      </c>
      <c r="E62" s="100"/>
      <c r="F62" s="100"/>
      <c r="G62" s="100"/>
      <c r="H62" s="100"/>
      <c r="I62" s="117">
        <v>10000</v>
      </c>
      <c r="J62" s="114"/>
      <c r="K62" s="100"/>
      <c r="L62" s="9"/>
    </row>
    <row r="63" spans="1:12" ht="12.75">
      <c r="A63" s="108">
        <v>3236</v>
      </c>
      <c r="B63" s="103" t="s">
        <v>38</v>
      </c>
      <c r="C63" s="98">
        <f t="shared" si="2"/>
        <v>20500</v>
      </c>
      <c r="D63" s="100">
        <v>10500</v>
      </c>
      <c r="E63" s="100"/>
      <c r="F63" s="100"/>
      <c r="G63" s="100"/>
      <c r="H63" s="100"/>
      <c r="I63" s="100">
        <v>10000</v>
      </c>
      <c r="J63" s="114"/>
      <c r="K63" s="100"/>
      <c r="L63" s="9"/>
    </row>
    <row r="64" spans="1:12" ht="12.75">
      <c r="A64" s="108">
        <v>3237</v>
      </c>
      <c r="B64" s="103" t="s">
        <v>39</v>
      </c>
      <c r="C64" s="98">
        <f t="shared" si="2"/>
        <v>0</v>
      </c>
      <c r="D64" s="100"/>
      <c r="E64" s="100"/>
      <c r="F64" s="100"/>
      <c r="G64" s="100"/>
      <c r="H64" s="100"/>
      <c r="I64" s="100"/>
      <c r="J64" s="100"/>
      <c r="K64" s="100"/>
      <c r="L64" s="9"/>
    </row>
    <row r="65" spans="1:11" s="9" customFormat="1" ht="12.75">
      <c r="A65" s="108">
        <v>3238</v>
      </c>
      <c r="B65" s="103" t="s">
        <v>40</v>
      </c>
      <c r="C65" s="98">
        <f t="shared" si="2"/>
        <v>22000</v>
      </c>
      <c r="D65" s="100">
        <v>16000</v>
      </c>
      <c r="E65" s="100"/>
      <c r="F65" s="100"/>
      <c r="G65" s="100"/>
      <c r="H65" s="100"/>
      <c r="I65" s="117">
        <v>6000</v>
      </c>
      <c r="J65" s="114"/>
      <c r="K65" s="100"/>
    </row>
    <row r="66" spans="1:11" s="9" customFormat="1" ht="12.75">
      <c r="A66" s="108">
        <v>3239</v>
      </c>
      <c r="B66" s="103" t="s">
        <v>41</v>
      </c>
      <c r="C66" s="98">
        <f t="shared" si="2"/>
        <v>24174</v>
      </c>
      <c r="D66" s="100">
        <v>14174</v>
      </c>
      <c r="E66" s="100"/>
      <c r="F66" s="100"/>
      <c r="G66" s="100"/>
      <c r="H66" s="98">
        <v>0</v>
      </c>
      <c r="I66" s="100">
        <v>10000</v>
      </c>
      <c r="J66" s="114"/>
      <c r="K66" s="100"/>
    </row>
    <row r="67" spans="1:11" s="10" customFormat="1" ht="12.75">
      <c r="A67" s="102">
        <v>324</v>
      </c>
      <c r="B67" s="105" t="s">
        <v>70</v>
      </c>
      <c r="C67" s="98">
        <f t="shared" si="2"/>
        <v>70000</v>
      </c>
      <c r="D67" s="98">
        <v>0</v>
      </c>
      <c r="E67" s="98">
        <v>0</v>
      </c>
      <c r="F67" s="98">
        <v>0</v>
      </c>
      <c r="G67" s="98">
        <v>70000</v>
      </c>
      <c r="H67" s="100"/>
      <c r="I67" s="98">
        <v>0</v>
      </c>
      <c r="J67" s="98"/>
      <c r="K67" s="98"/>
    </row>
    <row r="68" spans="1:11" s="9" customFormat="1" ht="12.75">
      <c r="A68" s="108">
        <v>3241</v>
      </c>
      <c r="B68" s="103" t="s">
        <v>70</v>
      </c>
      <c r="C68" s="98">
        <f t="shared" si="2"/>
        <v>70000</v>
      </c>
      <c r="D68" s="100">
        <v>0</v>
      </c>
      <c r="E68" s="100"/>
      <c r="F68" s="100"/>
      <c r="G68" s="100">
        <v>70000</v>
      </c>
      <c r="H68" s="98">
        <f>SUM(H69:H73)</f>
        <v>0</v>
      </c>
      <c r="I68" s="100"/>
      <c r="J68" s="100"/>
      <c r="K68" s="100"/>
    </row>
    <row r="69" spans="1:11" s="10" customFormat="1" ht="12.75">
      <c r="A69" s="102">
        <v>329</v>
      </c>
      <c r="B69" s="105" t="s">
        <v>46</v>
      </c>
      <c r="C69" s="98">
        <f t="shared" si="2"/>
        <v>57000</v>
      </c>
      <c r="D69" s="98">
        <f>SUM(D70:D74)</f>
        <v>34000</v>
      </c>
      <c r="E69" s="98">
        <v>0</v>
      </c>
      <c r="F69" s="98">
        <f>SUM(F70:F74)</f>
        <v>0</v>
      </c>
      <c r="G69" s="98">
        <v>0</v>
      </c>
      <c r="H69" s="100"/>
      <c r="I69" s="98">
        <f>SUM(I70:I74)</f>
        <v>23000</v>
      </c>
      <c r="J69" s="98"/>
      <c r="K69" s="98"/>
    </row>
    <row r="70" spans="1:11" s="9" customFormat="1" ht="12.75">
      <c r="A70" s="108">
        <v>3292</v>
      </c>
      <c r="B70" s="103" t="s">
        <v>42</v>
      </c>
      <c r="C70" s="98">
        <f t="shared" si="2"/>
        <v>30000</v>
      </c>
      <c r="D70" s="100">
        <v>20000</v>
      </c>
      <c r="E70" s="100"/>
      <c r="F70" s="100"/>
      <c r="G70" s="100"/>
      <c r="H70" s="100"/>
      <c r="I70" s="117">
        <v>10000</v>
      </c>
      <c r="J70" s="114"/>
      <c r="K70" s="100"/>
    </row>
    <row r="71" spans="1:11" s="9" customFormat="1" ht="13.5" customHeight="1">
      <c r="A71" s="108">
        <v>3293</v>
      </c>
      <c r="B71" s="103" t="s">
        <v>43</v>
      </c>
      <c r="C71" s="98">
        <f t="shared" si="2"/>
        <v>10000</v>
      </c>
      <c r="D71" s="100">
        <v>5000</v>
      </c>
      <c r="E71" s="100"/>
      <c r="F71" s="100"/>
      <c r="G71" s="100"/>
      <c r="H71" s="100"/>
      <c r="I71" s="117">
        <v>5000</v>
      </c>
      <c r="J71" s="114"/>
      <c r="K71" s="100"/>
    </row>
    <row r="72" spans="1:11" s="9" customFormat="1" ht="13.5" customHeight="1">
      <c r="A72" s="108">
        <v>3294</v>
      </c>
      <c r="B72" s="103" t="s">
        <v>44</v>
      </c>
      <c r="C72" s="98">
        <f t="shared" si="2"/>
        <v>7000</v>
      </c>
      <c r="D72" s="100">
        <v>4000</v>
      </c>
      <c r="E72" s="100"/>
      <c r="F72" s="100"/>
      <c r="G72" s="100"/>
      <c r="H72" s="100"/>
      <c r="I72" s="124">
        <v>3000</v>
      </c>
      <c r="J72" s="114"/>
      <c r="K72" s="100"/>
    </row>
    <row r="73" spans="1:11" s="9" customFormat="1" ht="12.75" hidden="1">
      <c r="A73" s="108"/>
      <c r="B73" s="103"/>
      <c r="C73" s="98">
        <f t="shared" si="2"/>
        <v>0</v>
      </c>
      <c r="D73" s="100"/>
      <c r="E73" s="100"/>
      <c r="F73" s="100"/>
      <c r="G73" s="100"/>
      <c r="H73" s="100">
        <v>0</v>
      </c>
      <c r="I73" s="124"/>
      <c r="J73" s="100"/>
      <c r="K73" s="100"/>
    </row>
    <row r="74" spans="1:11" s="9" customFormat="1" ht="12.75">
      <c r="A74" s="108">
        <v>3299</v>
      </c>
      <c r="B74" s="103" t="s">
        <v>55</v>
      </c>
      <c r="C74" s="98">
        <f t="shared" si="2"/>
        <v>10000</v>
      </c>
      <c r="D74" s="100">
        <v>5000</v>
      </c>
      <c r="E74" s="100"/>
      <c r="F74" s="100"/>
      <c r="G74" s="100"/>
      <c r="H74" s="98">
        <v>0</v>
      </c>
      <c r="I74" s="124">
        <v>5000</v>
      </c>
      <c r="J74" s="114"/>
      <c r="K74" s="100"/>
    </row>
    <row r="75" spans="1:11" s="10" customFormat="1" ht="12.75">
      <c r="A75" s="102">
        <v>34</v>
      </c>
      <c r="B75" s="105" t="s">
        <v>54</v>
      </c>
      <c r="C75" s="98">
        <f t="shared" si="2"/>
        <v>8500</v>
      </c>
      <c r="D75" s="98">
        <f>D77</f>
        <v>8000</v>
      </c>
      <c r="E75" s="98">
        <v>0</v>
      </c>
      <c r="F75" s="98">
        <v>0</v>
      </c>
      <c r="G75" s="98">
        <v>0</v>
      </c>
      <c r="H75" s="98"/>
      <c r="I75" s="118">
        <f>SUM(I76)</f>
        <v>500</v>
      </c>
      <c r="J75" s="98"/>
      <c r="K75" s="98"/>
    </row>
    <row r="76" spans="1:11" s="10" customFormat="1" ht="12.75">
      <c r="A76" s="102">
        <v>343</v>
      </c>
      <c r="B76" s="105" t="s">
        <v>131</v>
      </c>
      <c r="C76" s="98">
        <f t="shared" si="2"/>
        <v>8500</v>
      </c>
      <c r="D76" s="98">
        <f>SUM(D77)</f>
        <v>8000</v>
      </c>
      <c r="E76" s="98"/>
      <c r="F76" s="98"/>
      <c r="G76" s="98"/>
      <c r="H76" s="98"/>
      <c r="I76" s="124">
        <f>SUM(I77)</f>
        <v>500</v>
      </c>
      <c r="J76" s="98"/>
      <c r="K76" s="98"/>
    </row>
    <row r="77" spans="1:11" s="10" customFormat="1" ht="12.75">
      <c r="A77" s="108">
        <v>3431</v>
      </c>
      <c r="B77" s="103" t="s">
        <v>45</v>
      </c>
      <c r="C77" s="98">
        <f t="shared" si="2"/>
        <v>8500</v>
      </c>
      <c r="D77" s="100">
        <v>8000</v>
      </c>
      <c r="E77" s="98"/>
      <c r="F77" s="98"/>
      <c r="G77" s="98"/>
      <c r="H77" s="98"/>
      <c r="I77" s="124">
        <v>500</v>
      </c>
      <c r="J77" s="116"/>
      <c r="K77" s="99"/>
    </row>
    <row r="78" spans="1:11" s="10" customFormat="1" ht="12.75">
      <c r="A78" s="108"/>
      <c r="B78" s="103"/>
      <c r="C78" s="98">
        <f t="shared" si="2"/>
        <v>0</v>
      </c>
      <c r="D78" s="100"/>
      <c r="E78" s="98"/>
      <c r="F78" s="98"/>
      <c r="G78" s="98"/>
      <c r="H78" s="98"/>
      <c r="I78" s="118"/>
      <c r="J78" s="99"/>
      <c r="K78" s="99"/>
    </row>
    <row r="79" spans="1:11" s="10" customFormat="1" ht="25.5">
      <c r="A79" s="108"/>
      <c r="B79" s="105" t="s">
        <v>140</v>
      </c>
      <c r="C79" s="98">
        <f t="shared" si="2"/>
        <v>0</v>
      </c>
      <c r="D79" s="100"/>
      <c r="E79" s="98" t="s">
        <v>48</v>
      </c>
      <c r="F79" s="98"/>
      <c r="G79" s="98"/>
      <c r="H79" s="98"/>
      <c r="I79" s="118"/>
      <c r="J79" s="99"/>
      <c r="K79" s="99"/>
    </row>
    <row r="80" spans="1:11" s="10" customFormat="1" ht="12.75">
      <c r="A80" s="108"/>
      <c r="B80" s="105" t="s">
        <v>132</v>
      </c>
      <c r="C80" s="98">
        <f t="shared" si="2"/>
        <v>0</v>
      </c>
      <c r="D80" s="100"/>
      <c r="E80" s="98"/>
      <c r="F80" s="98"/>
      <c r="G80" s="98"/>
      <c r="H80" s="98"/>
      <c r="I80" s="118"/>
      <c r="J80" s="99"/>
      <c r="K80" s="99"/>
    </row>
    <row r="81" spans="1:11" s="10" customFormat="1" ht="12.75">
      <c r="A81" s="102">
        <v>3</v>
      </c>
      <c r="B81" s="105" t="s">
        <v>20</v>
      </c>
      <c r="C81" s="98">
        <f t="shared" si="2"/>
        <v>114089.8</v>
      </c>
      <c r="D81" s="98">
        <f>D82</f>
        <v>99589.8</v>
      </c>
      <c r="E81" s="98"/>
      <c r="F81" s="98"/>
      <c r="G81" s="98"/>
      <c r="H81" s="98"/>
      <c r="I81" s="118">
        <v>14500</v>
      </c>
      <c r="J81" s="99"/>
      <c r="K81" s="99"/>
    </row>
    <row r="82" spans="1:11" s="10" customFormat="1" ht="12.75">
      <c r="A82" s="108">
        <v>32</v>
      </c>
      <c r="B82" s="103" t="s">
        <v>124</v>
      </c>
      <c r="C82" s="98">
        <f t="shared" si="2"/>
        <v>114089.8</v>
      </c>
      <c r="D82" s="98">
        <f>SUM(D83,D85)</f>
        <v>99589.8</v>
      </c>
      <c r="E82" s="98"/>
      <c r="F82" s="98"/>
      <c r="G82" s="98"/>
      <c r="H82" s="98"/>
      <c r="I82" s="98">
        <v>14500</v>
      </c>
      <c r="J82" s="99"/>
      <c r="K82" s="99"/>
    </row>
    <row r="83" spans="1:11" s="10" customFormat="1" ht="12.75">
      <c r="A83" s="102">
        <v>322</v>
      </c>
      <c r="B83" s="105" t="s">
        <v>27</v>
      </c>
      <c r="C83" s="98">
        <f t="shared" si="2"/>
        <v>46344.58</v>
      </c>
      <c r="D83" s="98">
        <f>D84</f>
        <v>41844.58</v>
      </c>
      <c r="E83" s="98"/>
      <c r="F83" s="98"/>
      <c r="G83" s="98"/>
      <c r="H83" s="98"/>
      <c r="I83" s="98">
        <v>4500</v>
      </c>
      <c r="J83" s="99"/>
      <c r="K83" s="99"/>
    </row>
    <row r="84" spans="1:11" s="10" customFormat="1" ht="12.75">
      <c r="A84" s="108">
        <v>3224</v>
      </c>
      <c r="B84" s="103" t="s">
        <v>125</v>
      </c>
      <c r="C84" s="98">
        <f t="shared" si="2"/>
        <v>46344.58</v>
      </c>
      <c r="D84" s="100">
        <v>41844.58</v>
      </c>
      <c r="E84" s="98"/>
      <c r="F84" s="98"/>
      <c r="G84" s="98"/>
      <c r="H84" s="98"/>
      <c r="I84" s="100">
        <v>4500</v>
      </c>
      <c r="J84" s="116"/>
      <c r="K84" s="99"/>
    </row>
    <row r="85" spans="1:11" s="10" customFormat="1" ht="12.75">
      <c r="A85" s="102">
        <v>323</v>
      </c>
      <c r="B85" s="105" t="s">
        <v>28</v>
      </c>
      <c r="C85" s="98">
        <f t="shared" si="2"/>
        <v>67745.22</v>
      </c>
      <c r="D85" s="119">
        <f>SUM(D86:D87)</f>
        <v>57745.22</v>
      </c>
      <c r="E85" s="98"/>
      <c r="F85" s="98"/>
      <c r="G85" s="98"/>
      <c r="H85" s="98"/>
      <c r="I85" s="98">
        <v>10000</v>
      </c>
      <c r="J85" s="99"/>
      <c r="K85" s="99"/>
    </row>
    <row r="86" spans="1:11" s="10" customFormat="1" ht="12.75">
      <c r="A86" s="108">
        <v>3232</v>
      </c>
      <c r="B86" s="103" t="s">
        <v>126</v>
      </c>
      <c r="C86" s="98">
        <f t="shared" si="2"/>
        <v>47182.9</v>
      </c>
      <c r="D86" s="100">
        <v>42182.9</v>
      </c>
      <c r="E86" s="98"/>
      <c r="F86" s="98"/>
      <c r="G86" s="98"/>
      <c r="H86" s="98"/>
      <c r="I86" s="100">
        <v>5000</v>
      </c>
      <c r="J86" s="116"/>
      <c r="K86" s="99"/>
    </row>
    <row r="87" spans="1:11" s="10" customFormat="1" ht="12.75">
      <c r="A87" s="108">
        <v>3237</v>
      </c>
      <c r="B87" s="120" t="s">
        <v>148</v>
      </c>
      <c r="C87" s="98">
        <f t="shared" si="2"/>
        <v>20562.32</v>
      </c>
      <c r="D87" s="117">
        <v>15562.32</v>
      </c>
      <c r="E87" s="113"/>
      <c r="F87" s="98"/>
      <c r="G87" s="98"/>
      <c r="H87" s="98"/>
      <c r="I87" s="117">
        <v>5000</v>
      </c>
      <c r="J87" s="116"/>
      <c r="K87" s="99"/>
    </row>
    <row r="88" spans="1:11" s="10" customFormat="1" ht="12.75">
      <c r="A88" s="108"/>
      <c r="B88" s="103"/>
      <c r="C88" s="98">
        <f t="shared" si="2"/>
        <v>0</v>
      </c>
      <c r="D88" s="100"/>
      <c r="E88" s="98"/>
      <c r="F88" s="98"/>
      <c r="G88" s="98"/>
      <c r="H88" s="98"/>
      <c r="I88" s="98"/>
      <c r="J88" s="99"/>
      <c r="K88" s="99"/>
    </row>
    <row r="89" spans="1:11" s="10" customFormat="1" ht="12.75">
      <c r="A89" s="108"/>
      <c r="B89" s="103"/>
      <c r="C89" s="98">
        <f t="shared" si="2"/>
        <v>0</v>
      </c>
      <c r="D89" s="100"/>
      <c r="E89" s="98"/>
      <c r="F89" s="98"/>
      <c r="G89" s="98"/>
      <c r="H89" s="98"/>
      <c r="I89" s="98"/>
      <c r="J89" s="99"/>
      <c r="K89" s="99"/>
    </row>
    <row r="90" spans="1:11" s="10" customFormat="1" ht="12.75">
      <c r="A90" s="102"/>
      <c r="B90" s="105" t="s">
        <v>65</v>
      </c>
      <c r="C90" s="98">
        <f t="shared" si="2"/>
        <v>0</v>
      </c>
      <c r="D90" s="100"/>
      <c r="E90" s="98"/>
      <c r="F90" s="98"/>
      <c r="G90" s="98"/>
      <c r="H90" s="98"/>
      <c r="I90" s="98"/>
      <c r="J90" s="99"/>
      <c r="K90" s="99"/>
    </row>
    <row r="91" spans="1:11" s="10" customFormat="1" ht="12.75">
      <c r="A91" s="102"/>
      <c r="B91" s="105" t="s">
        <v>96</v>
      </c>
      <c r="C91" s="98">
        <f t="shared" si="2"/>
        <v>0</v>
      </c>
      <c r="D91" s="100"/>
      <c r="E91" s="98"/>
      <c r="F91" s="98"/>
      <c r="G91" s="98"/>
      <c r="I91" s="98"/>
      <c r="J91" s="99"/>
      <c r="K91" s="99"/>
    </row>
    <row r="92" spans="1:11" s="10" customFormat="1" ht="12.75">
      <c r="A92" s="102">
        <v>3</v>
      </c>
      <c r="B92" s="105" t="s">
        <v>20</v>
      </c>
      <c r="C92" s="98">
        <f t="shared" si="2"/>
        <v>490000</v>
      </c>
      <c r="D92" s="100"/>
      <c r="E92" s="98"/>
      <c r="F92" s="98">
        <v>0</v>
      </c>
      <c r="G92" s="98"/>
      <c r="H92" s="98">
        <v>210000</v>
      </c>
      <c r="I92" s="98">
        <v>280000</v>
      </c>
      <c r="J92" s="98"/>
      <c r="K92" s="98"/>
    </row>
    <row r="93" spans="1:11" s="10" customFormat="1" ht="12.75">
      <c r="A93" s="102">
        <v>32</v>
      </c>
      <c r="B93" s="105" t="s">
        <v>25</v>
      </c>
      <c r="C93" s="98">
        <f t="shared" si="2"/>
        <v>490000</v>
      </c>
      <c r="D93" s="100"/>
      <c r="E93" s="98"/>
      <c r="F93" s="98">
        <v>0</v>
      </c>
      <c r="G93" s="98"/>
      <c r="H93" s="98">
        <f>SUM(H95)</f>
        <v>210000</v>
      </c>
      <c r="I93" s="98">
        <v>280000</v>
      </c>
      <c r="J93" s="98"/>
      <c r="K93" s="98"/>
    </row>
    <row r="94" spans="1:11" s="10" customFormat="1" ht="12.75">
      <c r="A94" s="102">
        <v>322</v>
      </c>
      <c r="B94" s="105" t="s">
        <v>27</v>
      </c>
      <c r="C94" s="98">
        <f t="shared" si="2"/>
        <v>490000</v>
      </c>
      <c r="D94" s="100"/>
      <c r="E94" s="98"/>
      <c r="F94" s="98">
        <v>0</v>
      </c>
      <c r="G94" s="98"/>
      <c r="H94" s="98">
        <f>SUM(H95)</f>
        <v>210000</v>
      </c>
      <c r="I94" s="98">
        <v>280000</v>
      </c>
      <c r="J94" s="98"/>
      <c r="K94" s="98"/>
    </row>
    <row r="95" spans="1:11" s="10" customFormat="1" ht="12.75">
      <c r="A95" s="108">
        <v>3222</v>
      </c>
      <c r="B95" s="103" t="s">
        <v>98</v>
      </c>
      <c r="C95" s="98">
        <f t="shared" si="2"/>
        <v>490000</v>
      </c>
      <c r="D95" s="100"/>
      <c r="E95" s="98"/>
      <c r="F95" s="98">
        <v>0</v>
      </c>
      <c r="G95" s="98"/>
      <c r="H95" s="100">
        <v>210000</v>
      </c>
      <c r="I95" s="100">
        <v>280000</v>
      </c>
      <c r="J95" s="98"/>
      <c r="K95" s="98"/>
    </row>
    <row r="96" spans="1:11" s="10" customFormat="1" ht="12.75">
      <c r="A96" s="108"/>
      <c r="B96" s="103"/>
      <c r="C96" s="98">
        <f t="shared" si="2"/>
        <v>0</v>
      </c>
      <c r="D96" s="100"/>
      <c r="E96" s="98"/>
      <c r="F96" s="98"/>
      <c r="G96" s="98"/>
      <c r="H96" s="100"/>
      <c r="I96" s="100"/>
      <c r="J96" s="98"/>
      <c r="K96" s="98"/>
    </row>
    <row r="97" spans="1:11" s="10" customFormat="1" ht="12.75">
      <c r="A97" s="108"/>
      <c r="B97" s="105" t="s">
        <v>52</v>
      </c>
      <c r="C97" s="98">
        <f t="shared" si="2"/>
        <v>0</v>
      </c>
      <c r="D97" s="100"/>
      <c r="E97" s="98"/>
      <c r="F97" s="98"/>
      <c r="G97" s="98"/>
      <c r="H97" s="98"/>
      <c r="I97" s="98"/>
      <c r="J97" s="99"/>
      <c r="K97" s="99"/>
    </row>
    <row r="98" spans="1:11" s="10" customFormat="1" ht="12.75">
      <c r="A98" s="108"/>
      <c r="B98" s="105" t="s">
        <v>99</v>
      </c>
      <c r="C98" s="98">
        <f t="shared" si="2"/>
        <v>0</v>
      </c>
      <c r="D98" s="100"/>
      <c r="E98" s="98"/>
      <c r="F98" s="98"/>
      <c r="G98" s="98"/>
      <c r="H98" s="98"/>
      <c r="I98" s="98"/>
      <c r="J98" s="99"/>
      <c r="K98" s="99"/>
    </row>
    <row r="99" spans="1:11" s="10" customFormat="1" ht="12.75">
      <c r="A99" s="102">
        <v>3</v>
      </c>
      <c r="B99" s="105" t="s">
        <v>20</v>
      </c>
      <c r="C99" s="98">
        <f t="shared" si="2"/>
        <v>294500</v>
      </c>
      <c r="D99" s="100"/>
      <c r="E99" s="98"/>
      <c r="F99" s="98"/>
      <c r="G99" s="98"/>
      <c r="H99" s="98">
        <v>294500</v>
      </c>
      <c r="I99" s="98"/>
      <c r="J99" s="98"/>
      <c r="K99" s="98"/>
    </row>
    <row r="100" spans="1:11" s="10" customFormat="1" ht="12.75">
      <c r="A100" s="102">
        <v>31</v>
      </c>
      <c r="B100" s="105" t="s">
        <v>21</v>
      </c>
      <c r="C100" s="98">
        <f t="shared" si="2"/>
        <v>294500</v>
      </c>
      <c r="D100" s="100"/>
      <c r="E100" s="98"/>
      <c r="F100" s="98"/>
      <c r="G100" s="98"/>
      <c r="H100" s="98">
        <f>SUM(H101+H103+H105)</f>
        <v>294500</v>
      </c>
      <c r="I100" s="98"/>
      <c r="J100" s="99"/>
      <c r="K100" s="99"/>
    </row>
    <row r="101" spans="1:11" s="10" customFormat="1" ht="12.75">
      <c r="A101" s="102">
        <v>311</v>
      </c>
      <c r="B101" s="105" t="s">
        <v>100</v>
      </c>
      <c r="C101" s="98">
        <f t="shared" si="2"/>
        <v>250000</v>
      </c>
      <c r="D101" s="100"/>
      <c r="E101" s="98"/>
      <c r="F101" s="98"/>
      <c r="G101" s="98"/>
      <c r="H101" s="98">
        <f>SUM(H102)</f>
        <v>250000</v>
      </c>
      <c r="I101" s="98"/>
      <c r="J101" s="99"/>
      <c r="K101" s="99"/>
    </row>
    <row r="102" spans="1:11" s="10" customFormat="1" ht="12.75">
      <c r="A102" s="108">
        <v>3111</v>
      </c>
      <c r="B102" s="103" t="s">
        <v>22</v>
      </c>
      <c r="C102" s="98">
        <f t="shared" si="2"/>
        <v>250000</v>
      </c>
      <c r="D102" s="100"/>
      <c r="E102" s="98"/>
      <c r="F102" s="98"/>
      <c r="G102" s="98"/>
      <c r="H102" s="100">
        <v>250000</v>
      </c>
      <c r="I102" s="98"/>
      <c r="J102" s="99"/>
      <c r="K102" s="99"/>
    </row>
    <row r="103" spans="1:11" s="10" customFormat="1" ht="12.75">
      <c r="A103" s="102">
        <v>312</v>
      </c>
      <c r="B103" s="105" t="s">
        <v>23</v>
      </c>
      <c r="C103" s="98">
        <f t="shared" si="2"/>
        <v>8000</v>
      </c>
      <c r="D103" s="100"/>
      <c r="E103" s="98"/>
      <c r="F103" s="98"/>
      <c r="G103" s="98"/>
      <c r="H103" s="98">
        <f>SUM(H104)</f>
        <v>8000</v>
      </c>
      <c r="I103" s="98"/>
      <c r="J103" s="99"/>
      <c r="K103" s="99"/>
    </row>
    <row r="104" spans="1:11" s="10" customFormat="1" ht="12.75">
      <c r="A104" s="108">
        <v>3121</v>
      </c>
      <c r="B104" s="103" t="s">
        <v>23</v>
      </c>
      <c r="C104" s="98">
        <f t="shared" si="2"/>
        <v>8000</v>
      </c>
      <c r="D104" s="100"/>
      <c r="E104" s="98"/>
      <c r="F104" s="98"/>
      <c r="G104" s="98"/>
      <c r="H104" s="100">
        <v>8000</v>
      </c>
      <c r="I104" s="98"/>
      <c r="J104" s="99"/>
      <c r="K104" s="99"/>
    </row>
    <row r="105" spans="1:11" s="10" customFormat="1" ht="12.75">
      <c r="A105" s="102">
        <v>313</v>
      </c>
      <c r="B105" s="105" t="s">
        <v>24</v>
      </c>
      <c r="C105" s="98">
        <f t="shared" si="2"/>
        <v>36500</v>
      </c>
      <c r="D105" s="100"/>
      <c r="E105" s="98"/>
      <c r="F105" s="98"/>
      <c r="G105" s="98"/>
      <c r="H105" s="98">
        <v>36500</v>
      </c>
      <c r="I105" s="98"/>
      <c r="J105" s="99"/>
      <c r="K105" s="99"/>
    </row>
    <row r="106" spans="1:11" s="10" customFormat="1" ht="12.75">
      <c r="A106" s="108">
        <v>3132</v>
      </c>
      <c r="B106" s="103" t="s">
        <v>101</v>
      </c>
      <c r="C106" s="98">
        <f t="shared" si="2"/>
        <v>31500</v>
      </c>
      <c r="D106" s="100"/>
      <c r="E106" s="98"/>
      <c r="F106" s="98"/>
      <c r="G106" s="98"/>
      <c r="H106" s="100">
        <v>31500</v>
      </c>
      <c r="I106" s="98"/>
      <c r="J106" s="99"/>
      <c r="K106" s="99"/>
    </row>
    <row r="107" spans="1:11" s="10" customFormat="1" ht="12.75">
      <c r="A107" s="108">
        <v>3133</v>
      </c>
      <c r="B107" s="103" t="s">
        <v>102</v>
      </c>
      <c r="C107" s="98">
        <f t="shared" si="2"/>
        <v>3500</v>
      </c>
      <c r="D107" s="100"/>
      <c r="E107" s="98"/>
      <c r="F107" s="98"/>
      <c r="G107" s="98"/>
      <c r="H107" s="100">
        <v>3500</v>
      </c>
      <c r="I107" s="98"/>
      <c r="J107" s="99"/>
      <c r="K107" s="99"/>
    </row>
    <row r="108" spans="1:11" s="10" customFormat="1" ht="12.75">
      <c r="A108" s="108">
        <v>3212</v>
      </c>
      <c r="B108" s="103" t="s">
        <v>103</v>
      </c>
      <c r="C108" s="98">
        <f t="shared" si="2"/>
        <v>1500</v>
      </c>
      <c r="D108" s="100"/>
      <c r="E108" s="98"/>
      <c r="F108" s="98"/>
      <c r="G108" s="98"/>
      <c r="H108" s="100">
        <v>1500</v>
      </c>
      <c r="I108" s="98"/>
      <c r="J108" s="99"/>
      <c r="K108" s="99"/>
    </row>
    <row r="109" spans="1:11" s="10" customFormat="1" ht="12.75">
      <c r="A109" s="108"/>
      <c r="B109" s="99"/>
      <c r="C109" s="98">
        <f aca="true" t="shared" si="3" ref="C109:C174">SUM(D109:I109)</f>
        <v>0</v>
      </c>
      <c r="D109" s="98"/>
      <c r="E109" s="98"/>
      <c r="F109" s="98"/>
      <c r="G109" s="98"/>
      <c r="H109" s="98"/>
      <c r="I109" s="98"/>
      <c r="J109" s="98"/>
      <c r="K109" s="98"/>
    </row>
    <row r="110" spans="1:11" s="10" customFormat="1" ht="12.75">
      <c r="A110" s="108"/>
      <c r="B110" s="105" t="s">
        <v>82</v>
      </c>
      <c r="C110" s="98">
        <f t="shared" si="3"/>
        <v>0</v>
      </c>
      <c r="D110" s="98"/>
      <c r="E110" s="98"/>
      <c r="F110" s="98"/>
      <c r="G110" s="98"/>
      <c r="H110" s="98"/>
      <c r="I110" s="98"/>
      <c r="J110" s="98"/>
      <c r="K110" s="98"/>
    </row>
    <row r="111" spans="1:11" s="10" customFormat="1" ht="12.75">
      <c r="A111" s="102">
        <v>3</v>
      </c>
      <c r="B111" s="105" t="s">
        <v>58</v>
      </c>
      <c r="C111" s="98">
        <f t="shared" si="3"/>
        <v>2500</v>
      </c>
      <c r="D111" s="98">
        <v>2500</v>
      </c>
      <c r="E111" s="98">
        <v>0</v>
      </c>
      <c r="F111" s="98">
        <v>0</v>
      </c>
      <c r="G111" s="98"/>
      <c r="H111" s="98">
        <v>0</v>
      </c>
      <c r="I111" s="98">
        <v>0</v>
      </c>
      <c r="J111" s="98"/>
      <c r="K111" s="98"/>
    </row>
    <row r="112" spans="1:11" s="10" customFormat="1" ht="12.75">
      <c r="A112" s="102">
        <v>32</v>
      </c>
      <c r="B112" s="105" t="s">
        <v>56</v>
      </c>
      <c r="C112" s="98">
        <f t="shared" si="3"/>
        <v>2500</v>
      </c>
      <c r="D112" s="98">
        <v>2500</v>
      </c>
      <c r="E112" s="98"/>
      <c r="F112" s="98"/>
      <c r="G112" s="98"/>
      <c r="H112" s="98"/>
      <c r="I112" s="98"/>
      <c r="J112" s="98"/>
      <c r="K112" s="98"/>
    </row>
    <row r="113" spans="1:11" s="10" customFormat="1" ht="12.75">
      <c r="A113" s="102">
        <v>329</v>
      </c>
      <c r="B113" s="105" t="s">
        <v>47</v>
      </c>
      <c r="C113" s="98">
        <f t="shared" si="3"/>
        <v>2500</v>
      </c>
      <c r="D113" s="98">
        <v>2500</v>
      </c>
      <c r="E113" s="98"/>
      <c r="F113" s="98"/>
      <c r="G113" s="98"/>
      <c r="H113" s="98"/>
      <c r="I113" s="98"/>
      <c r="J113" s="98"/>
      <c r="K113" s="98"/>
    </row>
    <row r="114" spans="1:11" s="10" customFormat="1" ht="12.75">
      <c r="A114" s="108">
        <v>3299</v>
      </c>
      <c r="B114" s="105" t="s">
        <v>57</v>
      </c>
      <c r="C114" s="98">
        <f t="shared" si="3"/>
        <v>2500</v>
      </c>
      <c r="D114" s="100">
        <v>2500</v>
      </c>
      <c r="E114" s="98"/>
      <c r="F114" s="98"/>
      <c r="G114" s="98"/>
      <c r="H114" s="98"/>
      <c r="I114" s="98"/>
      <c r="J114" s="98"/>
      <c r="K114" s="98"/>
    </row>
    <row r="115" spans="1:11" s="10" customFormat="1" ht="12.75">
      <c r="A115" s="102"/>
      <c r="B115" s="103" t="s">
        <v>79</v>
      </c>
      <c r="C115" s="98">
        <f t="shared" si="3"/>
        <v>0</v>
      </c>
      <c r="D115" s="98"/>
      <c r="E115" s="98"/>
      <c r="F115" s="98"/>
      <c r="G115" s="98"/>
      <c r="H115" s="98"/>
      <c r="I115" s="98"/>
      <c r="J115" s="98"/>
      <c r="K115" s="98"/>
    </row>
    <row r="116" spans="1:11" s="10" customFormat="1" ht="12.75">
      <c r="A116" s="102"/>
      <c r="B116" s="103"/>
      <c r="C116" s="98">
        <f t="shared" si="3"/>
        <v>0</v>
      </c>
      <c r="D116" s="98"/>
      <c r="E116" s="98"/>
      <c r="F116" s="98"/>
      <c r="G116" s="98"/>
      <c r="H116" s="98"/>
      <c r="I116" s="98"/>
      <c r="J116" s="98"/>
      <c r="K116" s="98"/>
    </row>
    <row r="117" spans="1:11" s="10" customFormat="1" ht="12.75">
      <c r="A117" s="102">
        <v>3</v>
      </c>
      <c r="B117" s="121" t="s">
        <v>144</v>
      </c>
      <c r="C117" s="98">
        <f>C118</f>
        <v>14372.880000000001</v>
      </c>
      <c r="D117" s="98">
        <f>D118</f>
        <v>14372.880000000001</v>
      </c>
      <c r="E117" s="98"/>
      <c r="F117" s="119"/>
      <c r="G117" s="98"/>
      <c r="H117" s="98"/>
      <c r="I117" s="98"/>
      <c r="J117" s="98"/>
      <c r="K117" s="98"/>
    </row>
    <row r="118" spans="1:11" s="10" customFormat="1" ht="12.75">
      <c r="A118" s="102">
        <v>32</v>
      </c>
      <c r="B118" s="120" t="s">
        <v>147</v>
      </c>
      <c r="C118" s="98">
        <f>SUM(C119:C120)</f>
        <v>14372.880000000001</v>
      </c>
      <c r="D118" s="98">
        <f>SUM(D119:D120)</f>
        <v>14372.880000000001</v>
      </c>
      <c r="E118" s="98"/>
      <c r="F118" s="119"/>
      <c r="G118" s="98"/>
      <c r="H118" s="98"/>
      <c r="I118" s="98"/>
      <c r="J118" s="98"/>
      <c r="K118" s="98"/>
    </row>
    <row r="119" spans="1:11" s="10" customFormat="1" ht="12.75">
      <c r="A119" s="102">
        <v>3222</v>
      </c>
      <c r="B119" s="120" t="s">
        <v>146</v>
      </c>
      <c r="C119" s="98">
        <v>8700.43</v>
      </c>
      <c r="D119" s="111">
        <f>C119</f>
        <v>8700.43</v>
      </c>
      <c r="E119" s="98"/>
      <c r="F119" s="117"/>
      <c r="G119" s="98"/>
      <c r="H119" s="98"/>
      <c r="I119" s="98"/>
      <c r="J119" s="98"/>
      <c r="K119" s="98"/>
    </row>
    <row r="120" spans="1:11" s="10" customFormat="1" ht="12.75">
      <c r="A120" s="102">
        <v>3222</v>
      </c>
      <c r="B120" s="120" t="s">
        <v>145</v>
      </c>
      <c r="C120" s="98">
        <v>5672.45</v>
      </c>
      <c r="D120" s="100">
        <f>C120</f>
        <v>5672.45</v>
      </c>
      <c r="E120" s="98"/>
      <c r="F120" s="117"/>
      <c r="G120" s="98"/>
      <c r="H120" s="98"/>
      <c r="I120" s="98"/>
      <c r="J120" s="98"/>
      <c r="K120" s="98"/>
    </row>
    <row r="121" spans="1:11" s="10" customFormat="1" ht="12.75">
      <c r="A121" s="102"/>
      <c r="B121" s="103"/>
      <c r="C121" s="98">
        <f t="shared" si="3"/>
        <v>0</v>
      </c>
      <c r="D121" s="98"/>
      <c r="E121" s="98"/>
      <c r="F121" s="98"/>
      <c r="G121" s="98"/>
      <c r="H121" s="98"/>
      <c r="I121" s="98"/>
      <c r="J121" s="98"/>
      <c r="K121" s="98"/>
    </row>
    <row r="122" spans="1:11" s="10" customFormat="1" ht="12.75">
      <c r="A122" s="102"/>
      <c r="B122" s="105"/>
      <c r="C122" s="98">
        <f t="shared" si="3"/>
        <v>0</v>
      </c>
      <c r="D122" s="98"/>
      <c r="E122" s="98"/>
      <c r="F122" s="98"/>
      <c r="G122" s="98"/>
      <c r="H122" s="98"/>
      <c r="I122" s="98"/>
      <c r="J122" s="98"/>
      <c r="K122" s="98"/>
    </row>
    <row r="123" spans="1:11" s="10" customFormat="1" ht="12.75">
      <c r="A123" s="102"/>
      <c r="B123" s="105" t="s">
        <v>83</v>
      </c>
      <c r="C123" s="98">
        <f t="shared" si="3"/>
        <v>0</v>
      </c>
      <c r="D123" s="98"/>
      <c r="E123" s="98"/>
      <c r="F123" s="98"/>
      <c r="G123" s="98"/>
      <c r="H123" s="98"/>
      <c r="I123" s="98"/>
      <c r="J123" s="98"/>
      <c r="K123" s="98"/>
    </row>
    <row r="124" spans="1:11" s="10" customFormat="1" ht="12.75">
      <c r="A124" s="102">
        <v>3</v>
      </c>
      <c r="B124" s="105" t="s">
        <v>56</v>
      </c>
      <c r="C124" s="98">
        <f t="shared" si="3"/>
        <v>34180</v>
      </c>
      <c r="D124" s="98"/>
      <c r="E124" s="98">
        <v>0</v>
      </c>
      <c r="F124" s="98">
        <v>26180</v>
      </c>
      <c r="G124" s="98">
        <v>0</v>
      </c>
      <c r="H124" s="98">
        <v>0</v>
      </c>
      <c r="I124" s="98">
        <v>8000</v>
      </c>
      <c r="J124" s="98"/>
      <c r="K124" s="98"/>
    </row>
    <row r="125" spans="1:11" s="10" customFormat="1" ht="12.75">
      <c r="A125" s="102">
        <v>32</v>
      </c>
      <c r="B125" s="105" t="s">
        <v>47</v>
      </c>
      <c r="C125" s="98">
        <f t="shared" si="3"/>
        <v>34180</v>
      </c>
      <c r="D125" s="98"/>
      <c r="E125" s="98"/>
      <c r="F125" s="98">
        <v>26180</v>
      </c>
      <c r="G125" s="98"/>
      <c r="H125" s="98"/>
      <c r="I125" s="98">
        <v>8000</v>
      </c>
      <c r="J125" s="98"/>
      <c r="K125" s="98"/>
    </row>
    <row r="126" spans="1:11" s="10" customFormat="1" ht="12.75">
      <c r="A126" s="102">
        <v>329</v>
      </c>
      <c r="B126" s="105" t="s">
        <v>57</v>
      </c>
      <c r="C126" s="98">
        <f t="shared" si="3"/>
        <v>34180</v>
      </c>
      <c r="D126" s="98"/>
      <c r="E126" s="98">
        <f>E127</f>
        <v>0</v>
      </c>
      <c r="F126" s="98">
        <v>26180</v>
      </c>
      <c r="G126" s="98">
        <f>G127</f>
        <v>0</v>
      </c>
      <c r="H126" s="98">
        <f>H127</f>
        <v>0</v>
      </c>
      <c r="I126" s="98">
        <f>I127</f>
        <v>8000</v>
      </c>
      <c r="J126" s="98"/>
      <c r="K126" s="98"/>
    </row>
    <row r="127" spans="1:11" s="10" customFormat="1" ht="12.75">
      <c r="A127" s="108">
        <v>3299</v>
      </c>
      <c r="B127" s="103" t="s">
        <v>76</v>
      </c>
      <c r="C127" s="98">
        <f t="shared" si="3"/>
        <v>34180</v>
      </c>
      <c r="D127" s="100"/>
      <c r="E127" s="98"/>
      <c r="F127" s="100">
        <v>26180</v>
      </c>
      <c r="G127" s="98"/>
      <c r="H127" s="98"/>
      <c r="I127" s="100">
        <v>8000</v>
      </c>
      <c r="J127" s="98"/>
      <c r="K127" s="98"/>
    </row>
    <row r="128" spans="1:11" s="10" customFormat="1" ht="12.75">
      <c r="A128" s="108"/>
      <c r="B128" s="103"/>
      <c r="C128" s="98">
        <f t="shared" si="3"/>
        <v>0</v>
      </c>
      <c r="D128" s="100"/>
      <c r="E128" s="98"/>
      <c r="F128" s="98"/>
      <c r="G128" s="98"/>
      <c r="H128" s="98"/>
      <c r="I128" s="100"/>
      <c r="J128" s="98"/>
      <c r="K128" s="98"/>
    </row>
    <row r="129" spans="1:11" s="10" customFormat="1" ht="25.5">
      <c r="A129" s="108"/>
      <c r="B129" s="105" t="s">
        <v>156</v>
      </c>
      <c r="C129" s="98">
        <f t="shared" si="3"/>
        <v>0</v>
      </c>
      <c r="D129" s="100"/>
      <c r="E129" s="98"/>
      <c r="F129" s="98"/>
      <c r="G129" s="98"/>
      <c r="H129" s="98"/>
      <c r="I129" s="100"/>
      <c r="J129" s="98"/>
      <c r="K129" s="98"/>
    </row>
    <row r="130" spans="1:11" s="10" customFormat="1" ht="12.75">
      <c r="A130" s="102">
        <v>3</v>
      </c>
      <c r="B130" s="105" t="s">
        <v>20</v>
      </c>
      <c r="C130" s="98">
        <f t="shared" si="3"/>
        <v>81000</v>
      </c>
      <c r="D130" s="98">
        <f>SUM(D131,D140)</f>
        <v>81000</v>
      </c>
      <c r="E130" s="98"/>
      <c r="F130" s="98"/>
      <c r="G130" s="98"/>
      <c r="H130" s="98"/>
      <c r="I130" s="100"/>
      <c r="J130" s="98"/>
      <c r="K130" s="98"/>
    </row>
    <row r="131" spans="1:11" s="10" customFormat="1" ht="12.75">
      <c r="A131" s="102">
        <v>31</v>
      </c>
      <c r="B131" s="105" t="s">
        <v>21</v>
      </c>
      <c r="C131" s="98">
        <f t="shared" si="3"/>
        <v>70000</v>
      </c>
      <c r="D131" s="98">
        <f>SUM(D132,D134,D136)</f>
        <v>70000</v>
      </c>
      <c r="E131" s="98"/>
      <c r="F131" s="98"/>
      <c r="G131" s="98"/>
      <c r="H131" s="98"/>
      <c r="I131" s="100"/>
      <c r="J131" s="98"/>
      <c r="K131" s="98"/>
    </row>
    <row r="132" spans="1:11" s="10" customFormat="1" ht="12.75">
      <c r="A132" s="102">
        <v>311</v>
      </c>
      <c r="B132" s="105" t="s">
        <v>60</v>
      </c>
      <c r="C132" s="98">
        <f t="shared" si="3"/>
        <v>65000</v>
      </c>
      <c r="D132" s="98">
        <f>D133</f>
        <v>65000</v>
      </c>
      <c r="E132" s="98"/>
      <c r="F132" s="98"/>
      <c r="G132" s="98"/>
      <c r="H132" s="98"/>
      <c r="I132" s="100"/>
      <c r="J132" s="98"/>
      <c r="K132" s="98"/>
    </row>
    <row r="133" spans="1:11" s="10" customFormat="1" ht="12.75">
      <c r="A133" s="108">
        <v>3111</v>
      </c>
      <c r="B133" s="103" t="s">
        <v>22</v>
      </c>
      <c r="C133" s="98">
        <f t="shared" si="3"/>
        <v>65000</v>
      </c>
      <c r="D133" s="100">
        <v>65000</v>
      </c>
      <c r="E133" s="98"/>
      <c r="F133" s="98"/>
      <c r="G133" s="98"/>
      <c r="H133" s="98"/>
      <c r="I133" s="100"/>
      <c r="J133" s="98"/>
      <c r="K133" s="98"/>
    </row>
    <row r="134" spans="1:11" s="10" customFormat="1" ht="12.75">
      <c r="A134" s="102">
        <v>312</v>
      </c>
      <c r="B134" s="105" t="s">
        <v>23</v>
      </c>
      <c r="C134" s="98">
        <f t="shared" si="3"/>
        <v>5000</v>
      </c>
      <c r="D134" s="98">
        <f>SUM(D135)</f>
        <v>5000</v>
      </c>
      <c r="E134" s="98"/>
      <c r="F134" s="98"/>
      <c r="G134" s="98"/>
      <c r="H134" s="98"/>
      <c r="I134" s="98"/>
      <c r="J134" s="98"/>
      <c r="K134" s="98"/>
    </row>
    <row r="135" spans="1:11" s="10" customFormat="1" ht="12.75">
      <c r="A135" s="108">
        <v>3121</v>
      </c>
      <c r="B135" s="103" t="s">
        <v>158</v>
      </c>
      <c r="C135" s="98">
        <f>D135</f>
        <v>5000</v>
      </c>
      <c r="D135" s="101">
        <v>5000</v>
      </c>
      <c r="E135" s="98"/>
      <c r="F135" s="98"/>
      <c r="G135" s="98"/>
      <c r="H135" s="98"/>
      <c r="I135" s="98"/>
      <c r="J135" s="98"/>
      <c r="K135" s="98"/>
    </row>
    <row r="136" spans="1:11" s="10" customFormat="1" ht="12.75">
      <c r="A136" s="102">
        <v>313</v>
      </c>
      <c r="B136" s="105" t="s">
        <v>24</v>
      </c>
      <c r="C136" s="98">
        <f t="shared" si="3"/>
        <v>0</v>
      </c>
      <c r="D136" s="98">
        <f>SUM(D137:D138)</f>
        <v>0</v>
      </c>
      <c r="E136" s="98"/>
      <c r="F136" s="98"/>
      <c r="G136" s="98"/>
      <c r="H136" s="98"/>
      <c r="I136" s="98"/>
      <c r="J136" s="98"/>
      <c r="K136" s="98"/>
    </row>
    <row r="137" spans="1:11" s="10" customFormat="1" ht="12.75">
      <c r="A137" s="108">
        <v>3132</v>
      </c>
      <c r="B137" s="103" t="s">
        <v>74</v>
      </c>
      <c r="C137" s="98">
        <f t="shared" si="3"/>
        <v>0</v>
      </c>
      <c r="D137" s="100">
        <v>0</v>
      </c>
      <c r="E137" s="98"/>
      <c r="F137" s="98"/>
      <c r="G137" s="98"/>
      <c r="H137" s="98"/>
      <c r="I137" s="98"/>
      <c r="J137" s="98"/>
      <c r="K137" s="98"/>
    </row>
    <row r="138" spans="1:11" s="10" customFormat="1" ht="12.75">
      <c r="A138" s="108">
        <v>3133</v>
      </c>
      <c r="B138" s="103" t="s">
        <v>75</v>
      </c>
      <c r="C138" s="98">
        <f t="shared" si="3"/>
        <v>0</v>
      </c>
      <c r="D138" s="101">
        <v>0</v>
      </c>
      <c r="E138" s="98"/>
      <c r="F138" s="98"/>
      <c r="G138" s="98"/>
      <c r="H138" s="98"/>
      <c r="I138" s="98"/>
      <c r="J138" s="98"/>
      <c r="K138" s="98"/>
    </row>
    <row r="139" spans="1:11" s="10" customFormat="1" ht="12.75" hidden="1">
      <c r="A139" s="108"/>
      <c r="B139" s="103"/>
      <c r="C139" s="98">
        <f t="shared" si="3"/>
        <v>0</v>
      </c>
      <c r="D139" s="101"/>
      <c r="E139" s="98"/>
      <c r="F139" s="98"/>
      <c r="G139" s="98"/>
      <c r="H139" s="98"/>
      <c r="I139" s="98"/>
      <c r="J139" s="98"/>
      <c r="K139" s="98"/>
    </row>
    <row r="140" spans="1:11" s="10" customFormat="1" ht="12.75">
      <c r="A140" s="102">
        <v>32</v>
      </c>
      <c r="B140" s="105" t="s">
        <v>21</v>
      </c>
      <c r="C140" s="98"/>
      <c r="D140" s="98">
        <f>D141</f>
        <v>11000</v>
      </c>
      <c r="E140" s="98"/>
      <c r="F140" s="98"/>
      <c r="G140" s="98"/>
      <c r="H140" s="98"/>
      <c r="I140" s="98"/>
      <c r="J140" s="98"/>
      <c r="K140" s="98"/>
    </row>
    <row r="141" spans="1:11" s="10" customFormat="1" ht="12.75">
      <c r="A141" s="102">
        <v>321</v>
      </c>
      <c r="B141" s="105" t="s">
        <v>157</v>
      </c>
      <c r="C141" s="98"/>
      <c r="D141" s="98">
        <f>SUM(D142:D143)</f>
        <v>11000</v>
      </c>
      <c r="E141" s="98"/>
      <c r="F141" s="98"/>
      <c r="G141" s="98"/>
      <c r="H141" s="98"/>
      <c r="I141" s="98"/>
      <c r="J141" s="98"/>
      <c r="K141" s="98"/>
    </row>
    <row r="142" spans="1:11" s="10" customFormat="1" ht="12.75">
      <c r="A142" s="108">
        <v>3212</v>
      </c>
      <c r="B142" s="103" t="s">
        <v>34</v>
      </c>
      <c r="C142" s="98">
        <f t="shared" si="3"/>
        <v>7000</v>
      </c>
      <c r="D142" s="100">
        <v>7000</v>
      </c>
      <c r="E142" s="98"/>
      <c r="F142" s="98"/>
      <c r="G142" s="98"/>
      <c r="H142" s="98"/>
      <c r="I142" s="98"/>
      <c r="J142" s="98"/>
      <c r="K142" s="98"/>
    </row>
    <row r="143" spans="1:11" s="10" customFormat="1" ht="12.75">
      <c r="A143" s="108">
        <v>3211</v>
      </c>
      <c r="B143" s="103" t="s">
        <v>149</v>
      </c>
      <c r="C143" s="98">
        <f t="shared" si="3"/>
        <v>4000</v>
      </c>
      <c r="D143" s="117">
        <v>4000</v>
      </c>
      <c r="E143" s="98"/>
      <c r="F143" s="98"/>
      <c r="G143" s="98"/>
      <c r="H143" s="98"/>
      <c r="I143" s="98"/>
      <c r="J143" s="98"/>
      <c r="K143" s="98"/>
    </row>
    <row r="144" spans="1:11" s="10" customFormat="1" ht="12.75">
      <c r="A144" s="108"/>
      <c r="B144" s="105" t="s">
        <v>105</v>
      </c>
      <c r="C144" s="98">
        <f t="shared" si="3"/>
        <v>0</v>
      </c>
      <c r="D144" s="100"/>
      <c r="E144" s="98"/>
      <c r="F144" s="98"/>
      <c r="G144" s="98"/>
      <c r="H144" s="98"/>
      <c r="I144" s="98"/>
      <c r="J144" s="98"/>
      <c r="K144" s="98"/>
    </row>
    <row r="145" spans="1:11" s="10" customFormat="1" ht="12.75">
      <c r="A145" s="108"/>
      <c r="B145" s="105" t="s">
        <v>111</v>
      </c>
      <c r="C145" s="98">
        <f t="shared" si="3"/>
        <v>0</v>
      </c>
      <c r="D145" s="100"/>
      <c r="E145" s="98"/>
      <c r="F145" s="98"/>
      <c r="G145" s="98"/>
      <c r="H145" s="98"/>
      <c r="I145" s="98"/>
      <c r="J145" s="98"/>
      <c r="K145" s="98"/>
    </row>
    <row r="146" spans="1:11" s="10" customFormat="1" ht="12.75">
      <c r="A146" s="102">
        <v>3</v>
      </c>
      <c r="B146" s="105" t="s">
        <v>56</v>
      </c>
      <c r="C146" s="98">
        <f t="shared" si="3"/>
        <v>42300</v>
      </c>
      <c r="D146" s="98"/>
      <c r="E146" s="98">
        <v>0</v>
      </c>
      <c r="F146" s="98">
        <v>0</v>
      </c>
      <c r="G146" s="98">
        <v>0</v>
      </c>
      <c r="H146" s="98">
        <v>0</v>
      </c>
      <c r="I146" s="98">
        <f>SUM(I147)</f>
        <v>42300</v>
      </c>
      <c r="J146" s="98"/>
      <c r="K146" s="98"/>
    </row>
    <row r="147" spans="1:11" s="10" customFormat="1" ht="12.75">
      <c r="A147" s="102">
        <v>32</v>
      </c>
      <c r="B147" s="105" t="s">
        <v>25</v>
      </c>
      <c r="C147" s="98">
        <f t="shared" si="3"/>
        <v>42300</v>
      </c>
      <c r="D147" s="98"/>
      <c r="E147" s="98"/>
      <c r="F147" s="98"/>
      <c r="G147" s="98"/>
      <c r="H147" s="98"/>
      <c r="I147" s="98">
        <f>SUM(I148,I150,I152,I154)</f>
        <v>42300</v>
      </c>
      <c r="J147" s="98"/>
      <c r="K147" s="98"/>
    </row>
    <row r="148" spans="1:11" s="10" customFormat="1" ht="12.75">
      <c r="A148" s="102">
        <v>321</v>
      </c>
      <c r="B148" s="105" t="s">
        <v>106</v>
      </c>
      <c r="C148" s="98">
        <f t="shared" si="3"/>
        <v>20000</v>
      </c>
      <c r="D148" s="98"/>
      <c r="E148" s="98"/>
      <c r="F148" s="98"/>
      <c r="G148" s="98"/>
      <c r="H148" s="98"/>
      <c r="I148" s="98">
        <f>SUM(I149)</f>
        <v>20000</v>
      </c>
      <c r="J148" s="98"/>
      <c r="K148" s="98"/>
    </row>
    <row r="149" spans="1:11" s="10" customFormat="1" ht="12.75">
      <c r="A149" s="108">
        <v>3213</v>
      </c>
      <c r="B149" s="103" t="s">
        <v>107</v>
      </c>
      <c r="C149" s="98">
        <f t="shared" si="3"/>
        <v>20000</v>
      </c>
      <c r="D149" s="100"/>
      <c r="E149" s="98"/>
      <c r="F149" s="98"/>
      <c r="G149" s="98"/>
      <c r="H149" s="98"/>
      <c r="I149" s="100">
        <v>20000</v>
      </c>
      <c r="J149" s="98"/>
      <c r="K149" s="98"/>
    </row>
    <row r="150" spans="1:11" s="10" customFormat="1" ht="12.75">
      <c r="A150" s="102">
        <v>322</v>
      </c>
      <c r="B150" s="105" t="s">
        <v>27</v>
      </c>
      <c r="C150" s="98">
        <f t="shared" si="3"/>
        <v>10000</v>
      </c>
      <c r="D150" s="98"/>
      <c r="E150" s="98"/>
      <c r="F150" s="98"/>
      <c r="G150" s="98"/>
      <c r="H150" s="98"/>
      <c r="I150" s="98">
        <f>SUM(I151)</f>
        <v>10000</v>
      </c>
      <c r="J150" s="98"/>
      <c r="K150" s="98"/>
    </row>
    <row r="151" spans="1:11" s="10" customFormat="1" ht="12.75">
      <c r="A151" s="108">
        <v>3223</v>
      </c>
      <c r="B151" s="103" t="s">
        <v>108</v>
      </c>
      <c r="C151" s="98">
        <f t="shared" si="3"/>
        <v>10000</v>
      </c>
      <c r="D151" s="100"/>
      <c r="E151" s="98"/>
      <c r="F151" s="98"/>
      <c r="G151" s="98"/>
      <c r="H151" s="98"/>
      <c r="I151" s="100">
        <v>10000</v>
      </c>
      <c r="J151" s="98"/>
      <c r="K151" s="98"/>
    </row>
    <row r="152" spans="1:11" s="10" customFormat="1" ht="12.75">
      <c r="A152" s="102">
        <v>323</v>
      </c>
      <c r="B152" s="105" t="s">
        <v>109</v>
      </c>
      <c r="C152" s="98">
        <f t="shared" si="3"/>
        <v>2000</v>
      </c>
      <c r="D152" s="98"/>
      <c r="E152" s="98"/>
      <c r="F152" s="98"/>
      <c r="G152" s="98"/>
      <c r="H152" s="98"/>
      <c r="I152" s="98">
        <f>SUM(I153)</f>
        <v>2000</v>
      </c>
      <c r="J152" s="98"/>
      <c r="K152" s="98"/>
    </row>
    <row r="153" spans="1:11" s="10" customFormat="1" ht="12.75">
      <c r="A153" s="108">
        <v>3235</v>
      </c>
      <c r="B153" s="103" t="s">
        <v>110</v>
      </c>
      <c r="C153" s="98">
        <f t="shared" si="3"/>
        <v>2000</v>
      </c>
      <c r="D153" s="100"/>
      <c r="E153" s="98"/>
      <c r="F153" s="98"/>
      <c r="G153" s="98"/>
      <c r="H153" s="98"/>
      <c r="I153" s="100">
        <v>2000</v>
      </c>
      <c r="J153" s="98"/>
      <c r="K153" s="98"/>
    </row>
    <row r="154" spans="1:11" s="10" customFormat="1" ht="12.75">
      <c r="A154" s="102">
        <v>329</v>
      </c>
      <c r="B154" s="105" t="s">
        <v>112</v>
      </c>
      <c r="C154" s="98">
        <f t="shared" si="3"/>
        <v>10300</v>
      </c>
      <c r="D154" s="98"/>
      <c r="E154" s="98"/>
      <c r="F154" s="98"/>
      <c r="G154" s="98"/>
      <c r="H154" s="98"/>
      <c r="I154" s="98">
        <f>SUM(I155:I157)</f>
        <v>10300</v>
      </c>
      <c r="J154" s="98"/>
      <c r="K154" s="98"/>
    </row>
    <row r="155" spans="1:11" s="10" customFormat="1" ht="12.75">
      <c r="A155" s="108">
        <v>3293</v>
      </c>
      <c r="B155" s="103" t="s">
        <v>113</v>
      </c>
      <c r="C155" s="98">
        <f t="shared" si="3"/>
        <v>5000</v>
      </c>
      <c r="D155" s="100"/>
      <c r="E155" s="98"/>
      <c r="F155" s="98"/>
      <c r="G155" s="98"/>
      <c r="H155" s="98"/>
      <c r="I155" s="100">
        <v>5000</v>
      </c>
      <c r="J155" s="98"/>
      <c r="K155" s="98"/>
    </row>
    <row r="156" spans="1:11" s="10" customFormat="1" ht="12.75">
      <c r="A156" s="108">
        <v>3294</v>
      </c>
      <c r="B156" s="103" t="s">
        <v>114</v>
      </c>
      <c r="C156" s="98">
        <f t="shared" si="3"/>
        <v>4800</v>
      </c>
      <c r="D156" s="100"/>
      <c r="E156" s="98"/>
      <c r="F156" s="98"/>
      <c r="G156" s="98"/>
      <c r="H156" s="98"/>
      <c r="I156" s="100">
        <v>4800</v>
      </c>
      <c r="J156" s="98"/>
      <c r="K156" s="98"/>
    </row>
    <row r="157" spans="1:11" s="10" customFormat="1" ht="12.75">
      <c r="A157" s="108">
        <v>3299</v>
      </c>
      <c r="B157" s="103" t="s">
        <v>112</v>
      </c>
      <c r="C157" s="98">
        <f t="shared" si="3"/>
        <v>500</v>
      </c>
      <c r="D157" s="100"/>
      <c r="E157" s="98"/>
      <c r="F157" s="98"/>
      <c r="G157" s="98"/>
      <c r="H157" s="98"/>
      <c r="I157" s="100">
        <v>500</v>
      </c>
      <c r="J157" s="98"/>
      <c r="K157" s="98"/>
    </row>
    <row r="158" spans="1:11" s="10" customFormat="1" ht="12.75">
      <c r="A158" s="108"/>
      <c r="B158" s="103"/>
      <c r="C158" s="98">
        <f t="shared" si="3"/>
        <v>0</v>
      </c>
      <c r="D158" s="100"/>
      <c r="E158" s="98"/>
      <c r="F158" s="98"/>
      <c r="G158" s="98"/>
      <c r="H158" s="98"/>
      <c r="I158" s="98"/>
      <c r="J158" s="98"/>
      <c r="K158" s="98"/>
    </row>
    <row r="159" spans="1:11" s="10" customFormat="1" ht="12.75">
      <c r="A159" s="108"/>
      <c r="B159" s="105" t="s">
        <v>129</v>
      </c>
      <c r="C159" s="98">
        <f t="shared" si="3"/>
        <v>0</v>
      </c>
      <c r="D159" s="100"/>
      <c r="E159" s="98"/>
      <c r="F159" s="98"/>
      <c r="G159" s="98"/>
      <c r="H159" s="98"/>
      <c r="I159" s="98"/>
      <c r="J159" s="98"/>
      <c r="K159" s="98"/>
    </row>
    <row r="160" spans="1:11" s="10" customFormat="1" ht="12.75">
      <c r="A160" s="108"/>
      <c r="B160" s="105" t="s">
        <v>133</v>
      </c>
      <c r="C160" s="98">
        <f t="shared" si="3"/>
        <v>0</v>
      </c>
      <c r="D160" s="100"/>
      <c r="E160" s="98"/>
      <c r="F160" s="98"/>
      <c r="G160" s="98"/>
      <c r="H160" s="98"/>
      <c r="I160" s="98"/>
      <c r="J160" s="98"/>
      <c r="K160" s="98"/>
    </row>
    <row r="161" spans="1:11" s="10" customFormat="1" ht="12.75">
      <c r="A161" s="108">
        <v>3</v>
      </c>
      <c r="B161" s="120" t="s">
        <v>117</v>
      </c>
      <c r="C161" s="98">
        <f t="shared" si="3"/>
        <v>18000</v>
      </c>
      <c r="D161" s="98">
        <f>D162</f>
        <v>18000</v>
      </c>
      <c r="E161" s="98"/>
      <c r="F161" s="118"/>
      <c r="G161" s="98"/>
      <c r="H161" s="98"/>
      <c r="I161" s="98"/>
      <c r="J161" s="98"/>
      <c r="K161" s="98"/>
    </row>
    <row r="162" spans="1:11" s="10" customFormat="1" ht="12.75">
      <c r="A162" s="108">
        <v>32</v>
      </c>
      <c r="B162" s="103" t="s">
        <v>25</v>
      </c>
      <c r="C162" s="98">
        <f t="shared" si="3"/>
        <v>18000</v>
      </c>
      <c r="D162" s="98">
        <f>SUM(D163:D165)</f>
        <v>18000</v>
      </c>
      <c r="E162" s="98"/>
      <c r="F162" s="98"/>
      <c r="G162" s="98"/>
      <c r="H162" s="98"/>
      <c r="I162" s="98"/>
      <c r="J162" s="98"/>
      <c r="K162" s="98"/>
    </row>
    <row r="163" spans="1:11" s="10" customFormat="1" ht="12.75">
      <c r="A163" s="108">
        <v>3211</v>
      </c>
      <c r="B163" s="103" t="s">
        <v>118</v>
      </c>
      <c r="C163" s="98">
        <f t="shared" si="3"/>
        <v>6000</v>
      </c>
      <c r="D163" s="100">
        <v>6000</v>
      </c>
      <c r="E163" s="98"/>
      <c r="F163" s="100"/>
      <c r="G163" s="98"/>
      <c r="H163" s="98"/>
      <c r="I163" s="98"/>
      <c r="J163" s="98"/>
      <c r="K163" s="98"/>
    </row>
    <row r="164" spans="1:11" s="10" customFormat="1" ht="12.75">
      <c r="A164" s="108">
        <v>3299</v>
      </c>
      <c r="B164" s="103" t="s">
        <v>112</v>
      </c>
      <c r="C164" s="98">
        <f t="shared" si="3"/>
        <v>6000</v>
      </c>
      <c r="D164" s="100">
        <v>6000</v>
      </c>
      <c r="E164" s="98"/>
      <c r="F164" s="100"/>
      <c r="G164" s="98"/>
      <c r="H164" s="98"/>
      <c r="I164" s="98"/>
      <c r="J164" s="98"/>
      <c r="K164" s="98"/>
    </row>
    <row r="165" spans="1:11" s="10" customFormat="1" ht="12.75">
      <c r="A165" s="108">
        <v>3293</v>
      </c>
      <c r="B165" s="103" t="s">
        <v>113</v>
      </c>
      <c r="C165" s="98">
        <f t="shared" si="3"/>
        <v>6000</v>
      </c>
      <c r="D165" s="100">
        <v>6000</v>
      </c>
      <c r="E165" s="98"/>
      <c r="F165" s="100"/>
      <c r="G165" s="98"/>
      <c r="H165" s="98"/>
      <c r="I165" s="98"/>
      <c r="J165" s="98"/>
      <c r="K165" s="98"/>
    </row>
    <row r="166" spans="1:11" s="10" customFormat="1" ht="12.75">
      <c r="A166" s="108"/>
      <c r="B166" s="103"/>
      <c r="C166" s="98">
        <f t="shared" si="3"/>
        <v>0</v>
      </c>
      <c r="D166" s="100"/>
      <c r="E166" s="98"/>
      <c r="F166" s="98"/>
      <c r="G166" s="98"/>
      <c r="H166" s="98"/>
      <c r="I166" s="98"/>
      <c r="J166" s="98"/>
      <c r="K166" s="98"/>
    </row>
    <row r="167" spans="1:11" s="10" customFormat="1" ht="12.75">
      <c r="A167" s="108"/>
      <c r="B167" s="105" t="s">
        <v>134</v>
      </c>
      <c r="C167" s="98">
        <f t="shared" si="3"/>
        <v>0</v>
      </c>
      <c r="D167" s="100"/>
      <c r="E167" s="98"/>
      <c r="F167" s="98"/>
      <c r="G167" s="98"/>
      <c r="H167" s="98"/>
      <c r="I167" s="98"/>
      <c r="J167" s="98"/>
      <c r="K167" s="98"/>
    </row>
    <row r="168" spans="1:11" s="10" customFormat="1" ht="12.75">
      <c r="A168" s="108"/>
      <c r="B168" s="105" t="s">
        <v>135</v>
      </c>
      <c r="C168" s="98">
        <f t="shared" si="3"/>
        <v>0</v>
      </c>
      <c r="D168" s="100"/>
      <c r="E168" s="98"/>
      <c r="F168" s="98"/>
      <c r="G168" s="98"/>
      <c r="H168" s="98"/>
      <c r="I168" s="98"/>
      <c r="J168" s="98"/>
      <c r="K168" s="98"/>
    </row>
    <row r="169" spans="1:11" s="10" customFormat="1" ht="12.75">
      <c r="A169" s="108"/>
      <c r="B169" s="103" t="s">
        <v>116</v>
      </c>
      <c r="C169" s="98">
        <f t="shared" si="3"/>
        <v>20000</v>
      </c>
      <c r="D169" s="100"/>
      <c r="E169" s="98"/>
      <c r="F169" s="98">
        <v>20000</v>
      </c>
      <c r="G169" s="98"/>
      <c r="H169" s="98"/>
      <c r="I169" s="98"/>
      <c r="J169" s="98"/>
      <c r="K169" s="98"/>
    </row>
    <row r="170" spans="1:11" s="10" customFormat="1" ht="12.75">
      <c r="A170" s="108">
        <v>3</v>
      </c>
      <c r="B170" s="103" t="s">
        <v>25</v>
      </c>
      <c r="C170" s="98">
        <f t="shared" si="3"/>
        <v>20000</v>
      </c>
      <c r="D170" s="100"/>
      <c r="E170" s="98"/>
      <c r="F170" s="98">
        <v>20000</v>
      </c>
      <c r="G170" s="98"/>
      <c r="H170" s="98"/>
      <c r="I170" s="98"/>
      <c r="J170" s="98"/>
      <c r="K170" s="98"/>
    </row>
    <row r="171" spans="1:11" s="10" customFormat="1" ht="12.75">
      <c r="A171" s="108">
        <v>32</v>
      </c>
      <c r="B171" s="103" t="s">
        <v>112</v>
      </c>
      <c r="C171" s="98">
        <f t="shared" si="3"/>
        <v>20000</v>
      </c>
      <c r="D171" s="100"/>
      <c r="E171" s="98"/>
      <c r="F171" s="100">
        <v>20000</v>
      </c>
      <c r="G171" s="98"/>
      <c r="H171" s="98"/>
      <c r="I171" s="98"/>
      <c r="J171" s="100"/>
      <c r="K171" s="100"/>
    </row>
    <row r="172" spans="1:11" s="10" customFormat="1" ht="12.75">
      <c r="A172" s="108">
        <v>3299</v>
      </c>
      <c r="B172" s="103"/>
      <c r="C172" s="98">
        <f t="shared" si="3"/>
        <v>0</v>
      </c>
      <c r="D172" s="100"/>
      <c r="E172" s="98"/>
      <c r="F172" s="98"/>
      <c r="G172" s="98"/>
      <c r="H172" s="98"/>
      <c r="I172" s="98"/>
      <c r="J172" s="98"/>
      <c r="K172" s="98"/>
    </row>
    <row r="173" spans="1:11" s="10" customFormat="1" ht="12.75">
      <c r="A173" s="108"/>
      <c r="B173" s="105" t="s">
        <v>136</v>
      </c>
      <c r="C173" s="98">
        <f t="shared" si="3"/>
        <v>0</v>
      </c>
      <c r="D173" s="100"/>
      <c r="E173" s="98"/>
      <c r="F173" s="98"/>
      <c r="G173" s="98"/>
      <c r="H173" s="98"/>
      <c r="I173" s="98"/>
      <c r="J173" s="98"/>
      <c r="K173" s="98"/>
    </row>
    <row r="174" spans="1:11" s="10" customFormat="1" ht="12.75">
      <c r="A174" s="108"/>
      <c r="B174" s="103" t="s">
        <v>56</v>
      </c>
      <c r="C174" s="98">
        <f t="shared" si="3"/>
        <v>0</v>
      </c>
      <c r="D174" s="100"/>
      <c r="E174" s="98"/>
      <c r="F174" s="98"/>
      <c r="G174" s="98"/>
      <c r="H174" s="98"/>
      <c r="I174" s="98"/>
      <c r="J174" s="98"/>
      <c r="K174" s="98"/>
    </row>
    <row r="175" spans="1:11" s="10" customFormat="1" ht="12.75">
      <c r="A175" s="108">
        <v>3</v>
      </c>
      <c r="B175" s="103" t="s">
        <v>25</v>
      </c>
      <c r="C175" s="98">
        <f>SUM(D175:I175)</f>
        <v>30000</v>
      </c>
      <c r="D175" s="98">
        <v>30000</v>
      </c>
      <c r="E175" s="98"/>
      <c r="F175" s="98"/>
      <c r="G175" s="98"/>
      <c r="H175" s="98"/>
      <c r="I175" s="98"/>
      <c r="J175" s="98"/>
      <c r="K175" s="98"/>
    </row>
    <row r="176" spans="1:11" s="10" customFormat="1" ht="12.75">
      <c r="A176" s="108">
        <v>32</v>
      </c>
      <c r="B176" s="103" t="s">
        <v>119</v>
      </c>
      <c r="C176" s="98">
        <f aca="true" t="shared" si="4" ref="C176:C194">SUM(D176:I176)</f>
        <v>30000</v>
      </c>
      <c r="D176" s="100">
        <v>30000</v>
      </c>
      <c r="E176" s="98"/>
      <c r="F176" s="98"/>
      <c r="G176" s="98"/>
      <c r="H176" s="98"/>
      <c r="I176" s="98"/>
      <c r="J176" s="98"/>
      <c r="K176" s="98"/>
    </row>
    <row r="177" spans="1:11" s="10" customFormat="1" ht="12.75">
      <c r="A177" s="108">
        <v>3299</v>
      </c>
      <c r="B177" s="103"/>
      <c r="C177" s="98">
        <f t="shared" si="4"/>
        <v>30000</v>
      </c>
      <c r="D177" s="100">
        <v>30000</v>
      </c>
      <c r="E177" s="98"/>
      <c r="F177" s="98"/>
      <c r="G177" s="98"/>
      <c r="H177" s="98"/>
      <c r="I177" s="98"/>
      <c r="J177" s="98"/>
      <c r="K177" s="98"/>
    </row>
    <row r="178" spans="1:11" s="10" customFormat="1" ht="12.75">
      <c r="A178" s="108"/>
      <c r="B178" s="105" t="s">
        <v>137</v>
      </c>
      <c r="C178" s="98">
        <f t="shared" si="4"/>
        <v>0</v>
      </c>
      <c r="D178" s="100"/>
      <c r="E178" s="98"/>
      <c r="F178" s="98"/>
      <c r="G178" s="98"/>
      <c r="H178" s="98"/>
      <c r="I178" s="98"/>
      <c r="J178" s="98"/>
      <c r="K178" s="98"/>
    </row>
    <row r="179" spans="1:11" s="10" customFormat="1" ht="12.75">
      <c r="A179" s="108"/>
      <c r="B179" s="105" t="s">
        <v>138</v>
      </c>
      <c r="C179" s="98">
        <f t="shared" si="4"/>
        <v>0</v>
      </c>
      <c r="D179" s="100"/>
      <c r="E179" s="98"/>
      <c r="F179" s="98"/>
      <c r="G179" s="98"/>
      <c r="H179" s="98"/>
      <c r="I179" s="98"/>
      <c r="J179" s="98"/>
      <c r="K179" s="98"/>
    </row>
    <row r="180" spans="1:11" s="10" customFormat="1" ht="12.75">
      <c r="A180" s="108">
        <v>4</v>
      </c>
      <c r="B180" s="105" t="s">
        <v>29</v>
      </c>
      <c r="C180" s="98">
        <f t="shared" si="4"/>
        <v>264955</v>
      </c>
      <c r="D180" s="98">
        <v>264955</v>
      </c>
      <c r="E180" s="98"/>
      <c r="F180" s="98"/>
      <c r="G180" s="98"/>
      <c r="H180" s="98"/>
      <c r="I180" s="98"/>
      <c r="J180" s="98"/>
      <c r="K180" s="98"/>
    </row>
    <row r="181" spans="1:11" s="10" customFormat="1" ht="0.75" customHeight="1" hidden="1">
      <c r="A181" s="102">
        <v>4</v>
      </c>
      <c r="B181" s="105" t="s">
        <v>30</v>
      </c>
      <c r="C181" s="98">
        <f t="shared" si="4"/>
        <v>0</v>
      </c>
      <c r="D181" s="98"/>
      <c r="E181" s="98"/>
      <c r="F181" s="98"/>
      <c r="G181" s="98"/>
      <c r="H181" s="98"/>
      <c r="I181" s="98"/>
      <c r="J181" s="98"/>
      <c r="K181" s="98"/>
    </row>
    <row r="182" spans="1:11" s="10" customFormat="1" ht="12.75" hidden="1">
      <c r="A182" s="102">
        <v>42</v>
      </c>
      <c r="B182" s="103"/>
      <c r="C182" s="98">
        <f t="shared" si="4"/>
        <v>30000</v>
      </c>
      <c r="D182" s="100"/>
      <c r="E182" s="98"/>
      <c r="F182" s="98">
        <f>F186+F193</f>
        <v>10000</v>
      </c>
      <c r="G182" s="98">
        <v>0</v>
      </c>
      <c r="H182" s="98">
        <v>0</v>
      </c>
      <c r="I182" s="98">
        <f>I183</f>
        <v>20000</v>
      </c>
      <c r="J182" s="98">
        <v>120000</v>
      </c>
      <c r="K182" s="98">
        <v>120000</v>
      </c>
    </row>
    <row r="183" spans="1:11" s="10" customFormat="1" ht="12.75" hidden="1">
      <c r="A183" s="108"/>
      <c r="B183" s="105" t="s">
        <v>67</v>
      </c>
      <c r="C183" s="98">
        <f t="shared" si="4"/>
        <v>20000</v>
      </c>
      <c r="D183" s="98">
        <v>0</v>
      </c>
      <c r="E183" s="98"/>
      <c r="F183" s="98"/>
      <c r="G183" s="98"/>
      <c r="H183" s="98"/>
      <c r="I183" s="98">
        <f>SUM(I193,I186)</f>
        <v>20000</v>
      </c>
      <c r="J183" s="98"/>
      <c r="K183" s="98"/>
    </row>
    <row r="184" spans="1:11" s="10" customFormat="1" ht="12.75" hidden="1">
      <c r="A184" s="102">
        <v>422</v>
      </c>
      <c r="B184" s="105" t="s">
        <v>72</v>
      </c>
      <c r="C184" s="98">
        <f t="shared" si="4"/>
        <v>0</v>
      </c>
      <c r="D184" s="98"/>
      <c r="E184" s="100"/>
      <c r="F184" s="98"/>
      <c r="G184" s="98"/>
      <c r="H184" s="98"/>
      <c r="I184" s="98"/>
      <c r="J184" s="98"/>
      <c r="K184" s="98"/>
    </row>
    <row r="185" spans="1:11" s="10" customFormat="1" ht="12.75">
      <c r="A185" s="102">
        <v>422</v>
      </c>
      <c r="B185" s="105" t="s">
        <v>130</v>
      </c>
      <c r="C185" s="98">
        <f t="shared" si="4"/>
        <v>264955</v>
      </c>
      <c r="D185" s="100">
        <v>264955</v>
      </c>
      <c r="E185" s="100"/>
      <c r="F185" s="98"/>
      <c r="G185" s="98"/>
      <c r="H185" s="98"/>
      <c r="I185" s="98"/>
      <c r="J185" s="98"/>
      <c r="K185" s="98"/>
    </row>
    <row r="186" spans="1:11" s="10" customFormat="1" ht="12.75">
      <c r="A186" s="102">
        <v>4221</v>
      </c>
      <c r="B186" s="103" t="s">
        <v>86</v>
      </c>
      <c r="C186" s="98">
        <f t="shared" si="4"/>
        <v>264955</v>
      </c>
      <c r="D186" s="100">
        <v>264955</v>
      </c>
      <c r="E186" s="98"/>
      <c r="F186" s="98"/>
      <c r="G186" s="98"/>
      <c r="H186" s="98"/>
      <c r="I186" s="100"/>
      <c r="J186" s="110"/>
      <c r="K186" s="100"/>
    </row>
    <row r="187" spans="1:11" s="10" customFormat="1" ht="12.75">
      <c r="A187" s="108">
        <v>4227</v>
      </c>
      <c r="B187" s="103" t="s">
        <v>121</v>
      </c>
      <c r="C187" s="98">
        <f t="shared" si="4"/>
        <v>0</v>
      </c>
      <c r="D187" s="100"/>
      <c r="E187" s="98"/>
      <c r="F187" s="98"/>
      <c r="G187" s="98"/>
      <c r="H187" s="98"/>
      <c r="I187" s="100"/>
      <c r="J187" s="98"/>
      <c r="K187" s="98"/>
    </row>
    <row r="188" spans="1:11" s="10" customFormat="1" ht="12.75">
      <c r="A188" s="108">
        <v>4227</v>
      </c>
      <c r="B188" s="103" t="s">
        <v>122</v>
      </c>
      <c r="C188" s="98">
        <f t="shared" si="4"/>
        <v>0</v>
      </c>
      <c r="D188" s="100"/>
      <c r="E188" s="98"/>
      <c r="F188" s="98"/>
      <c r="G188" s="98"/>
      <c r="H188" s="98"/>
      <c r="I188" s="100"/>
      <c r="J188" s="98"/>
      <c r="K188" s="98"/>
    </row>
    <row r="189" spans="1:11" s="10" customFormat="1" ht="12.75">
      <c r="A189" s="108">
        <v>4227</v>
      </c>
      <c r="B189" s="103" t="s">
        <v>115</v>
      </c>
      <c r="C189" s="98">
        <f t="shared" si="4"/>
        <v>0</v>
      </c>
      <c r="D189" s="100"/>
      <c r="E189" s="98"/>
      <c r="F189" s="98"/>
      <c r="G189" s="98"/>
      <c r="H189" s="98"/>
      <c r="I189" s="100"/>
      <c r="J189" s="98"/>
      <c r="K189" s="98"/>
    </row>
    <row r="190" spans="1:11" s="10" customFormat="1" ht="12.75">
      <c r="A190" s="108">
        <v>4227</v>
      </c>
      <c r="B190" s="103" t="s">
        <v>123</v>
      </c>
      <c r="C190" s="98">
        <f t="shared" si="4"/>
        <v>0</v>
      </c>
      <c r="D190" s="100"/>
      <c r="E190" s="98"/>
      <c r="F190" s="98"/>
      <c r="G190" s="98"/>
      <c r="H190" s="98"/>
      <c r="I190" s="100"/>
      <c r="J190" s="98"/>
      <c r="K190" s="98"/>
    </row>
    <row r="191" spans="1:11" s="10" customFormat="1" ht="13.5" customHeight="1">
      <c r="A191" s="108"/>
      <c r="B191" s="105" t="s">
        <v>68</v>
      </c>
      <c r="C191" s="98">
        <f t="shared" si="4"/>
        <v>0</v>
      </c>
      <c r="D191" s="98">
        <v>0</v>
      </c>
      <c r="E191" s="98"/>
      <c r="F191" s="98"/>
      <c r="G191" s="98"/>
      <c r="H191" s="98"/>
      <c r="I191" s="98"/>
      <c r="J191" s="98"/>
      <c r="K191" s="98"/>
    </row>
    <row r="192" spans="1:11" s="10" customFormat="1" ht="12.75" hidden="1">
      <c r="A192" s="102">
        <v>424</v>
      </c>
      <c r="B192" s="103" t="s">
        <v>59</v>
      </c>
      <c r="C192" s="98">
        <f t="shared" si="4"/>
        <v>30000</v>
      </c>
      <c r="D192" s="100"/>
      <c r="E192" s="100"/>
      <c r="F192" s="98"/>
      <c r="G192" s="98"/>
      <c r="H192" s="98"/>
      <c r="I192" s="100">
        <v>30000</v>
      </c>
      <c r="J192" s="98"/>
      <c r="K192" s="98"/>
    </row>
    <row r="193" spans="1:11" s="10" customFormat="1" ht="12.75">
      <c r="A193" s="102">
        <v>424</v>
      </c>
      <c r="B193" s="103" t="s">
        <v>87</v>
      </c>
      <c r="C193" s="98">
        <f t="shared" si="4"/>
        <v>30000</v>
      </c>
      <c r="D193" s="101">
        <v>0</v>
      </c>
      <c r="E193" s="98"/>
      <c r="F193" s="119">
        <v>10000</v>
      </c>
      <c r="G193" s="98"/>
      <c r="H193" s="98"/>
      <c r="I193" s="98">
        <v>20000</v>
      </c>
      <c r="J193" s="100"/>
      <c r="K193" s="100"/>
    </row>
    <row r="194" spans="1:11" s="10" customFormat="1" ht="12.75">
      <c r="A194" s="108">
        <v>4241</v>
      </c>
      <c r="B194" s="99" t="s">
        <v>150</v>
      </c>
      <c r="C194" s="98">
        <f t="shared" si="4"/>
        <v>30000</v>
      </c>
      <c r="D194" s="98"/>
      <c r="E194" s="100"/>
      <c r="F194" s="100">
        <v>10000</v>
      </c>
      <c r="G194" s="100"/>
      <c r="H194" s="100"/>
      <c r="I194" s="100">
        <v>20000</v>
      </c>
      <c r="J194" s="100"/>
      <c r="K194" s="100"/>
    </row>
    <row r="195" spans="1:11" s="10" customFormat="1" ht="12.75">
      <c r="A195" s="101">
        <v>4241</v>
      </c>
      <c r="B195" s="105"/>
      <c r="C195" s="100"/>
      <c r="D195" s="98"/>
      <c r="E195" s="98"/>
      <c r="F195" s="98"/>
      <c r="G195" s="98"/>
      <c r="H195" s="98"/>
      <c r="I195" s="99"/>
      <c r="J195" s="98"/>
      <c r="K195" s="98"/>
    </row>
    <row r="196" spans="1:11" s="10" customFormat="1" ht="13.5" customHeight="1">
      <c r="A196" s="102"/>
      <c r="B196" s="103"/>
      <c r="C196" s="100"/>
      <c r="D196" s="100"/>
      <c r="E196" s="98"/>
      <c r="F196" s="98"/>
      <c r="G196" s="98"/>
      <c r="H196" s="98"/>
      <c r="I196" s="99"/>
      <c r="J196" s="98"/>
      <c r="K196" s="98"/>
    </row>
    <row r="197" spans="1:12" ht="12.75">
      <c r="A197" s="91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1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1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1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1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1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1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1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1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1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1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1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1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1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1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1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1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1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1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1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1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1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1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1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1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1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1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1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1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1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1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1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1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1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1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1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1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1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1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1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1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1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1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1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1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1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1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1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1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1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1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1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1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1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1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1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1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1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1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1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1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1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1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1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1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1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1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1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1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1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1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1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1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1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1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1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1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1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1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1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1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1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1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1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1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1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1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1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1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1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1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1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1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1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1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1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1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1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1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1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1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1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1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1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1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1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1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1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1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1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1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1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1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1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1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1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1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1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1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1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1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1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1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1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1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1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1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1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1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1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1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1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1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1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1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1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1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1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1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1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1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1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91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91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91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91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91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91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91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91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91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91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91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91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91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91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91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91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91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91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91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91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91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91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91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91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91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91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91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91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91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91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91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91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91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91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91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91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91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91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91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91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91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91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91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91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91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91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91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91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91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91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91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91"/>
      <c r="B390" s="13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91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91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91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91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91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91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91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91"/>
      <c r="B398" s="13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91"/>
      <c r="B399" s="13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91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91"/>
      <c r="B401" s="13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91"/>
      <c r="B402" s="13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91"/>
      <c r="B403" s="13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91"/>
      <c r="B404" s="13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91"/>
      <c r="B405" s="13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91"/>
      <c r="B406" s="13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91"/>
      <c r="B407" s="13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91"/>
      <c r="B408" s="13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91"/>
      <c r="B409" s="13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91"/>
      <c r="B410" s="13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91"/>
      <c r="B411" s="13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91"/>
      <c r="B412" s="13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91"/>
      <c r="B413" s="13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91"/>
      <c r="B414" s="13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91"/>
      <c r="B415" s="13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91"/>
      <c r="B416" s="13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91"/>
      <c r="B417" s="13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2.75">
      <c r="A418" s="91"/>
      <c r="B418" s="13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2.75">
      <c r="A419" s="91"/>
      <c r="B419" s="13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2.75">
      <c r="A420" s="91"/>
      <c r="B420" s="13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2.75">
      <c r="A421" s="91"/>
      <c r="B421" s="13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2.75">
      <c r="A422" s="91"/>
      <c r="B422" s="13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2.75">
      <c r="A423" s="91"/>
      <c r="B423" s="13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2.75">
      <c r="A424" s="91"/>
      <c r="B424" s="13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2.75">
      <c r="A425" s="91"/>
      <c r="B425" s="13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2.75">
      <c r="A426" s="91"/>
      <c r="B426" s="13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2.75">
      <c r="A427" s="91"/>
      <c r="B427" s="13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ht="12.75">
      <c r="A428" s="91"/>
      <c r="B428" s="13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ht="12.75">
      <c r="A429" s="91"/>
      <c r="B429" s="13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2.75">
      <c r="A430" s="91"/>
      <c r="B430" s="13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2.75">
      <c r="A431" s="91"/>
      <c r="B431" s="13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2.75">
      <c r="A432" s="91"/>
      <c r="B432" s="13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2.75">
      <c r="A433" s="91"/>
      <c r="B433" s="13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2.75">
      <c r="A434" s="91"/>
      <c r="B434" s="13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2.75">
      <c r="A435" s="91"/>
      <c r="B435" s="13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2.75">
      <c r="A436" s="91"/>
      <c r="B436" s="13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2.75">
      <c r="A437" s="91"/>
      <c r="B437" s="13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2.75">
      <c r="A438" s="91"/>
      <c r="B438" s="13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2.75">
      <c r="A439" s="91"/>
      <c r="B439" s="13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2.75">
      <c r="A440" s="91"/>
      <c r="B440" s="13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2.75">
      <c r="A441" s="91"/>
      <c r="B441" s="13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ht="12.75">
      <c r="A442" s="91"/>
      <c r="B442" s="13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2.75">
      <c r="A443" s="91"/>
      <c r="B443" s="13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2.75">
      <c r="A444" s="91"/>
      <c r="B444" s="13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2.75">
      <c r="A445" s="91"/>
      <c r="B445" s="13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2.75">
      <c r="A446" s="91"/>
      <c r="B446" s="13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2.75">
      <c r="A447" s="91"/>
      <c r="B447" s="13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2.75">
      <c r="A448" s="91"/>
      <c r="B448" s="13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2.75">
      <c r="A449" s="91"/>
      <c r="B449" s="13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2.75">
      <c r="A450" s="91"/>
      <c r="B450" s="13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2.75">
      <c r="A451" s="91"/>
      <c r="B451" s="13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2.75">
      <c r="A452" s="91"/>
      <c r="B452" s="13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2.75">
      <c r="A453" s="91"/>
      <c r="B453" s="13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2.75">
      <c r="A454" s="91"/>
      <c r="B454" s="13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2.75">
      <c r="A455" s="91"/>
      <c r="B455" s="13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2.75">
      <c r="A456" s="91"/>
      <c r="B456" s="13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2.75">
      <c r="A457" s="91"/>
      <c r="B457" s="13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2.75">
      <c r="A458" s="91"/>
      <c r="B458" s="13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ht="12.75">
      <c r="A459" s="91"/>
      <c r="B459" s="13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ht="12.75">
      <c r="A460" s="91"/>
      <c r="B460" s="13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ht="12.75">
      <c r="A461" s="91"/>
      <c r="B461" s="13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2.75">
      <c r="A462" s="91"/>
      <c r="B462" s="13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2.75">
      <c r="A463" s="91"/>
      <c r="B463" s="13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ht="12.75">
      <c r="A464" s="91"/>
      <c r="B464" s="13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ht="12.75">
      <c r="A465" s="91"/>
      <c r="B465" s="13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ht="12.75">
      <c r="A466" s="91"/>
      <c r="B466" s="13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ht="12.75">
      <c r="A467" s="91"/>
      <c r="B467" s="13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ht="12.75">
      <c r="A468" s="91"/>
      <c r="B468" s="13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ht="12.75">
      <c r="A469" s="91"/>
      <c r="B469" s="13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ht="12.75">
      <c r="A470" s="91"/>
      <c r="B470" s="13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ht="12.75">
      <c r="A471" s="91"/>
      <c r="B471" s="13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ht="12.75">
      <c r="A472" s="91"/>
      <c r="B472" s="13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ht="12.75">
      <c r="A473" s="91"/>
      <c r="B473" s="13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ht="12.75">
      <c r="A474" s="91"/>
      <c r="B474" s="13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ht="12.75">
      <c r="A475" s="91"/>
      <c r="B475" s="13"/>
      <c r="E475" s="9"/>
      <c r="F475" s="9"/>
      <c r="G475" s="9"/>
      <c r="H475" s="9"/>
      <c r="I475" s="9"/>
      <c r="J475" s="9"/>
      <c r="K475" s="9"/>
      <c r="L475" s="9"/>
    </row>
    <row r="476" spans="2:12" ht="12.75">
      <c r="B476" s="13"/>
      <c r="E476" s="9"/>
      <c r="F476" s="9"/>
      <c r="G476" s="9"/>
      <c r="H476" s="9"/>
      <c r="I476" s="9"/>
      <c r="J476" s="9"/>
      <c r="K476" s="9"/>
      <c r="L476" s="9"/>
    </row>
    <row r="477" ht="12.75">
      <c r="B477" s="13"/>
    </row>
    <row r="478" ht="12.75">
      <c r="B478" s="13"/>
    </row>
    <row r="479" ht="12.75">
      <c r="B479" s="13"/>
    </row>
    <row r="480" ht="12.75">
      <c r="B480" s="1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2017-07-19T08:37:13Z</cp:lastPrinted>
  <dcterms:created xsi:type="dcterms:W3CDTF">2013-09-11T11:00:21Z</dcterms:created>
  <dcterms:modified xsi:type="dcterms:W3CDTF">2017-12-07T11:34:43Z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